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смета (2)" sheetId="1" r:id="rId1"/>
    <sheet name="расчеты б" sheetId="2" r:id="rId2"/>
    <sheet name="расчеты с" sheetId="3" r:id="rId3"/>
    <sheet name="Кт" sheetId="4" r:id="rId4"/>
  </sheets>
  <definedNames>
    <definedName name="_xlnm.Print_Titles" localSheetId="0">'смета (2)'!$26:$28</definedName>
    <definedName name="_xlnm.Print_Area" localSheetId="3">'Кт'!$A$1:$S$56</definedName>
    <definedName name="_xlnm.Print_Area" localSheetId="1">'расчеты б'!$A$1:$S$124</definedName>
    <definedName name="_xlnm.Print_Area" localSheetId="2">'расчеты с'!$A$1:$S$52</definedName>
    <definedName name="_xlnm.Print_Area" localSheetId="0">'смета (2)'!$A$1:$L$79</definedName>
  </definedNames>
  <calcPr fullCalcOnLoad="1"/>
</workbook>
</file>

<file path=xl/sharedStrings.xml><?xml version="1.0" encoding="utf-8"?>
<sst xmlns="http://schemas.openxmlformats.org/spreadsheetml/2006/main" count="364" uniqueCount="167">
  <si>
    <t>Главный распорядитель бюджетных средств:</t>
  </si>
  <si>
    <t>Наименование бюджета:</t>
  </si>
  <si>
    <t>Единица измерения:</t>
  </si>
  <si>
    <t>коды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</si>
  <si>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</si>
  <si>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</si>
  <si>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</si>
  <si>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</si>
  <si>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</si>
  <si>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</si>
  <si>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</si>
  <si>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</si>
  <si>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Распорядитель бюджетных средств</t>
  </si>
  <si>
    <t>Утверждаю</t>
  </si>
  <si>
    <t>Наименование показателя</t>
  </si>
  <si>
    <t>Код строки</t>
  </si>
  <si>
    <t>Код по бюджетной классификации</t>
  </si>
  <si>
    <t>раздела</t>
  </si>
  <si>
    <t>подраздела</t>
  </si>
  <si>
    <t>целевой статьи</t>
  </si>
  <si>
    <t>вида расходов</t>
  </si>
  <si>
    <t>КОСГУ</t>
  </si>
  <si>
    <t>код аналитического показателя</t>
  </si>
  <si>
    <t>сумма</t>
  </si>
  <si>
    <t>в рублях</t>
  </si>
  <si>
    <t>в валюте</t>
  </si>
  <si>
    <t>РАСЧЕТНЫЕ ПОКАЗАТЕЛИ</t>
  </si>
  <si>
    <t>1. Расчет расходов по подстатье 211 "Заработная плата"</t>
  </si>
  <si>
    <t>№ п/п</t>
  </si>
  <si>
    <t>Наименование расчетного показателя</t>
  </si>
  <si>
    <t>Сумма расходов (рублей)</t>
  </si>
  <si>
    <t>2. Расчет расходов по подстатье 212 "Прочие выплаты"</t>
  </si>
  <si>
    <t>код строки</t>
  </si>
  <si>
    <t>Сумма расходов (гр. 4*гр.5*гр.6) (рублей)</t>
  </si>
  <si>
    <t>03</t>
  </si>
  <si>
    <t>04</t>
  </si>
  <si>
    <t>3. Расчет расходов по подстатье 213 "Начисления на выплаты по оплате труда</t>
  </si>
  <si>
    <t>05</t>
  </si>
  <si>
    <t>Заработная плата</t>
  </si>
  <si>
    <t>Начисления на выплаты по оплате труда</t>
  </si>
  <si>
    <t>Таблица 1</t>
  </si>
  <si>
    <t>07</t>
  </si>
  <si>
    <t>08</t>
  </si>
  <si>
    <t>09</t>
  </si>
  <si>
    <t>Оплата труда и начисления на выплаты по оплате труда</t>
  </si>
  <si>
    <t>Прочие выплаты</t>
  </si>
  <si>
    <t>Оплата работ, услуг</t>
  </si>
  <si>
    <t>Услуги связи</t>
  </si>
  <si>
    <t>Коммунальные услуги</t>
  </si>
  <si>
    <t>оплата услуг отопления</t>
  </si>
  <si>
    <t>электроэнергия</t>
  </si>
  <si>
    <t>водоснабжение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</si>
  <si>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</si>
  <si>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</si>
  <si>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</si>
  <si>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</si>
  <si>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</si>
  <si>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</si>
  <si>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01</t>
  </si>
  <si>
    <t>003</t>
  </si>
  <si>
    <t>004</t>
  </si>
  <si>
    <t>ИТОГО</t>
  </si>
  <si>
    <t>02</t>
  </si>
  <si>
    <t>06</t>
  </si>
  <si>
    <t>Всего</t>
  </si>
  <si>
    <t>руб.</t>
  </si>
  <si>
    <t>А. А. Сердюкова</t>
  </si>
  <si>
    <t>тел. 8-84453-7-12-97</t>
  </si>
  <si>
    <t>И. Н. Нароженко</t>
  </si>
  <si>
    <t>Директор -главный бухгалтер</t>
  </si>
  <si>
    <t>А.А.Сердюкова</t>
  </si>
  <si>
    <t>Получатель бюджетных средств:</t>
  </si>
  <si>
    <t>выплаты в месяц</t>
  </si>
  <si>
    <t>количество месяцев</t>
  </si>
  <si>
    <t>Сумма расходов (гр.4*гр.5) (рублей)</t>
  </si>
  <si>
    <t>стоимость</t>
  </si>
  <si>
    <t>Начисления на выплаты по оплате труда  (30,2%)</t>
  </si>
  <si>
    <t>количество</t>
  </si>
  <si>
    <t>налог на имущество</t>
  </si>
  <si>
    <t>4. Расчет расходов по подстатье 221 "Услуги связи"</t>
  </si>
  <si>
    <t>методлитература</t>
  </si>
  <si>
    <t>количество сотрудников</t>
  </si>
  <si>
    <t>стоимость за единицу потребления</t>
  </si>
  <si>
    <t>итого</t>
  </si>
  <si>
    <t>налог на землю</t>
  </si>
  <si>
    <t>разновозрастное питание</t>
  </si>
  <si>
    <t>пособие по уходу за ребенком до 3-х лет</t>
  </si>
  <si>
    <t>5. Расчет расходов по подстатье 223 "Коммунальные услуги"</t>
  </si>
  <si>
    <t>вывоз ЖБО</t>
  </si>
  <si>
    <t>6. Расчет расходов по подстатье 225 "услуги по содержанию имущества"</t>
  </si>
  <si>
    <t>7. Расчет расходов по подстатье 226 "услуги по содержанию имущества"</t>
  </si>
  <si>
    <t>8. Расчет расходов по подстатье 290 "Прочие расходы"</t>
  </si>
  <si>
    <t>"__" _________ 201    г.</t>
  </si>
  <si>
    <t>в том числе               субвенция</t>
  </si>
  <si>
    <t xml:space="preserve">                                 местный бюджет</t>
  </si>
  <si>
    <t>в том числе             субвенция</t>
  </si>
  <si>
    <t>в том числе           соц страх (3,1%)</t>
  </si>
  <si>
    <t xml:space="preserve">                            прочие отчисления (27,1%)</t>
  </si>
  <si>
    <t xml:space="preserve">                               местный бюджет</t>
  </si>
  <si>
    <t>"__" _________ 201   г.</t>
  </si>
  <si>
    <t>_______________ М. Н. Битюцкий</t>
  </si>
  <si>
    <t>Администрация Руднянского муниципального района</t>
  </si>
  <si>
    <t>МКДОУ Руднянский детский сад "Огонек"</t>
  </si>
  <si>
    <t>Заведующая МКДОУ Руднянский детский сад "Огонек"</t>
  </si>
  <si>
    <t>_______________ В. А. Валюнина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</si>
  <si>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</si>
  <si>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Услуги по подключению к сети передачи данных и предоставление доступа в глобальную сеть Интернет</t>
  </si>
  <si>
    <t>Подача поставщиком присоеденённую сеть тепловой энергии в горячей воде абоненту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</si>
  <si>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технических регламентов, а до принятия соответствующих регламентов требованиям ГОСТа 13109-97,в точки поставки</t>
  </si>
  <si>
    <t>Подача абоненту через присоединенную сеть из централизованных систем холодного водоснабжения</t>
  </si>
  <si>
    <t>проведение лабораторных исследований</t>
  </si>
  <si>
    <t>Услуги по обучению сотрудников</t>
  </si>
  <si>
    <t>прочие налоги</t>
  </si>
  <si>
    <t>Гл.экономист</t>
  </si>
  <si>
    <t>Директор-главный бухгалтер МКУ МЦБ</t>
  </si>
  <si>
    <t>Исполнитель: гл.экономист МКУ МЦБ</t>
  </si>
  <si>
    <t>I год планового периода</t>
  </si>
  <si>
    <t>II год планового периода</t>
  </si>
  <si>
    <t xml:space="preserve">опрессовка </t>
  </si>
  <si>
    <t>4. Расчет расходов по подстатье 340 "Увеличение стоимости материальных запасов"</t>
  </si>
  <si>
    <t>Приобретение игр, игрушек, учебных пособий</t>
  </si>
  <si>
    <t>1. Расчет расходов по подстатье 221 "Услуги связи"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</si>
  <si>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технических регламентов, а до принятия соответствующих регламентов требованиям ГОСТа 13109-97,в точки поставки (кредиторская задолженость)</t>
  </si>
  <si>
    <t>2. Расчет расходов по подстатье 223 "Коммунальные услуги"</t>
  </si>
  <si>
    <t>Приобретение продуктов питания (кредиторская задолженость)</t>
  </si>
  <si>
    <t>445</t>
  </si>
  <si>
    <t>дератизация</t>
  </si>
  <si>
    <t>медицинский осмотр</t>
  </si>
  <si>
    <t>9. Расчет расходов по подстатье 310 "Увеличение стоимости основных средств"</t>
  </si>
  <si>
    <t>10. Расчет расходов по подстатье 340 "Увеличение стоимости материальных запасов"</t>
  </si>
  <si>
    <t>001</t>
  </si>
  <si>
    <t>услуги почты</t>
  </si>
  <si>
    <t>продление домена официального сайта</t>
  </si>
  <si>
    <t>Ведомственная программа "Развитие образования в Руднянском муниципальном районе"</t>
  </si>
  <si>
    <t>Обеспечение деятельности казенных учреждений дошкольного образования за счет средств местного бюджета</t>
  </si>
  <si>
    <t>Субвенция из областного бюджета на осуществление образовательго процесса муниципальными дошкольными образовательными организациями</t>
  </si>
  <si>
    <t>Уплата налогов и сборов органами государственной власти и казенными учреждениями</t>
  </si>
  <si>
    <t>Уплата налога на имущество организаций и земельного налога</t>
  </si>
  <si>
    <t>Уплата прочих налогов, сборов</t>
  </si>
  <si>
    <t>Погашение кредиторской задолженности в казенных учреждениях</t>
  </si>
  <si>
    <t>Абонентская плата за обслуживание сим-карты</t>
  </si>
  <si>
    <t>заправка картриджа</t>
  </si>
  <si>
    <t>Производственный контроль</t>
  </si>
  <si>
    <t>Приобретение моечных ванн</t>
  </si>
  <si>
    <t>приобретение новогодней сосны</t>
  </si>
  <si>
    <t>приобретение медикаментов</t>
  </si>
  <si>
    <t>приобретение посуды</t>
  </si>
  <si>
    <t>приобретение постельного белья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</si>
  <si>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 (кредиторская задолженость)</t>
  </si>
  <si>
    <t>3. Расчет расходов по подстатье 225 "услуги по содержанию имущества"</t>
  </si>
  <si>
    <t>услуги по вывозу твердых бытовых отходов (кредиторская задолженость)</t>
  </si>
  <si>
    <t>4. Расчет расходов по подстатье 226 "услуги по содержанию имущества"</t>
  </si>
  <si>
    <t>медицинский осмотр (кредиторская задолженость)</t>
  </si>
  <si>
    <t>5. Расчет расходов по подстатье 340 "Увеличение стоимости материальных запасов"</t>
  </si>
  <si>
    <t>Согласовано</t>
  </si>
  <si>
    <t>Начальник отдела образования, опеки и попечительства, физической культуры и спорта</t>
  </si>
  <si>
    <t>___________________ И. Н. Парамошкина</t>
  </si>
  <si>
    <t>Уплата иных платежей</t>
  </si>
  <si>
    <t>приобретение хозяйственных товаров (500 руб. в год х 159 детей)</t>
  </si>
  <si>
    <t>БЮДЖЕТНАЯ СМЕТА НА 2016 ГОД</t>
  </si>
  <si>
    <t>от    30 декабря 2015 г.</t>
  </si>
  <si>
    <t>Глава Руднянского муниципального района</t>
  </si>
  <si>
    <t>к бюджетной смете расходов на 2016 год</t>
  </si>
  <si>
    <t>75667.44 х 12 = 908009.28, подмены 74951.4</t>
  </si>
  <si>
    <t>услуги по вывозу твердых бытовых отходов (3608.33 х 12)</t>
  </si>
  <si>
    <t>защита жизни и здоровья граждан и персонала (охрана) (1700 х 12)</t>
  </si>
  <si>
    <t>Всего по смете на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</si>
</sst>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"/>
    <numFmt numFmtId="166" formatCode="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11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7.5"/>
      <name val="Arial Cyr"/>
      <family val="0"/>
    </font>
    <font>
      <b/>
      <i/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7" fillId="0" borderId="2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66" fontId="2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right" wrapText="1"/>
    </xf>
    <xf numFmtId="166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1" xfId="17" applyFont="1" applyFill="1" applyBorder="1" applyAlignment="1">
      <alignment wrapText="1"/>
      <protection/>
    </xf>
    <xf numFmtId="166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2" fillId="0" borderId="1" xfId="17" applyFont="1" applyFill="1" applyBorder="1" applyAlignment="1">
      <alignment wrapText="1"/>
      <protection/>
    </xf>
    <xf numFmtId="0" fontId="1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2" fillId="0" borderId="1" xfId="0" applyFont="1" applyBorder="1" applyAlignment="1">
      <alignment horizontal="left"/>
    </xf>
    <xf numFmtId="2" fontId="0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49" fontId="0" fillId="0" borderId="3" xfId="0" applyNumberFormat="1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0" borderId="0" xfId="17" applyFont="1" applyAlignment="1">
      <alignment horizontal="center"/>
      <protection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" fontId="0" fillId="0" borderId="2" xfId="0" applyNumberFormat="1" applyFont="1" applyFill="1" applyBorder="1" applyAlignment="1">
      <alignment horizontal="center" wrapText="1"/>
    </xf>
    <xf numFmtId="4" fontId="0" fillId="0" borderId="3" xfId="0" applyNumberFormat="1" applyFont="1" applyFill="1" applyBorder="1" applyAlignment="1">
      <alignment horizontal="center" wrapText="1"/>
    </xf>
    <xf numFmtId="4" fontId="0" fillId="0" borderId="4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2" xfId="18" applyFont="1" applyBorder="1" applyAlignment="1">
      <alignment horizontal="left" wrapText="1"/>
      <protection/>
    </xf>
    <xf numFmtId="0" fontId="0" fillId="0" borderId="3" xfId="18" applyFont="1" applyBorder="1" applyAlignment="1">
      <alignment horizontal="left" wrapText="1"/>
      <protection/>
    </xf>
    <xf numFmtId="0" fontId="0" fillId="0" borderId="4" xfId="18" applyFont="1" applyBorder="1" applyAlignment="1">
      <alignment horizontal="left" wrapText="1"/>
      <protection/>
    </xf>
    <xf numFmtId="0" fontId="3" fillId="2" borderId="0" xfId="0" applyFont="1" applyFill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4" fontId="0" fillId="0" borderId="2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49" fontId="0" fillId="0" borderId="1" xfId="0" applyNumberForma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</cellXfs>
  <cellStyles count="8">
    <cellStyle name="Normal" xfId="0"/>
    <cellStyle name="Currency" xfId="15"/>
    <cellStyle name="Currency [0]" xfId="16"/>
    <cellStyle name="Обычный_д.сад №12013" xfId="17"/>
    <cellStyle name="Обычный_д.сад огонек 2015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zoomScale="130" zoomScaleNormal="130" workbookViewId="0" topLeftCell="A51">
      <selection activeCell="K74" sqref="K74"/>
    </sheetView>
  </sheetViews>
  <sheetFormatPr defaultColWidth="9.00390625" defaultRowHeight="12.75"/>
  <cols>
    <col min="1" max="1" width="30.625" style="64" customWidth="1"/>
    <col min="2" max="2" width="5.625" style="64" customWidth="1"/>
    <col min="3" max="3" width="4.125" style="64" customWidth="1"/>
    <col min="4" max="4" width="4.625" style="64" customWidth="1"/>
    <col min="5" max="5" width="8.875" style="64" customWidth="1"/>
    <col min="6" max="7" width="6.125" style="64" customWidth="1"/>
    <col min="8" max="8" width="6.00390625" style="64" customWidth="1"/>
    <col min="9" max="9" width="8.875" style="64" customWidth="1"/>
    <col min="10" max="10" width="5.125" style="64" customWidth="1"/>
    <col min="11" max="11" width="8.00390625" style="64" customWidth="1"/>
    <col min="12" max="12" width="7.75390625" style="64" customWidth="1"/>
    <col min="13" max="13" width="9.25390625" style="64" customWidth="1"/>
    <col min="14" max="14" width="7.00390625" style="64" customWidth="1"/>
    <col min="15" max="15" width="4.00390625" style="64" customWidth="1"/>
    <col min="16" max="16" width="16.875" style="64" customWidth="1"/>
    <col min="17" max="16384" width="9.125" style="64" customWidth="1"/>
  </cols>
  <sheetData>
    <row r="1" spans="1:12" ht="12.75">
      <c r="A1" s="1" t="s">
        <v>154</v>
      </c>
      <c r="B1" s="63"/>
      <c r="C1" s="63"/>
      <c r="D1" s="63"/>
      <c r="E1" s="63"/>
      <c r="F1" s="63"/>
      <c r="H1" s="1"/>
      <c r="I1" s="212" t="s">
        <v>13</v>
      </c>
      <c r="J1" s="212"/>
      <c r="K1" s="212"/>
      <c r="L1" s="212"/>
    </row>
    <row r="2" spans="1:12" ht="33.75" customHeight="1">
      <c r="A2" s="101" t="s">
        <v>155</v>
      </c>
      <c r="G2" s="213"/>
      <c r="H2" s="213"/>
      <c r="I2" s="134" t="s">
        <v>161</v>
      </c>
      <c r="J2" s="134"/>
      <c r="K2" s="134"/>
      <c r="L2" s="134"/>
    </row>
    <row r="3" spans="1:12" ht="24" customHeight="1">
      <c r="A3" s="1" t="s">
        <v>156</v>
      </c>
      <c r="G3" s="7"/>
      <c r="H3" s="7"/>
      <c r="I3" s="1" t="s">
        <v>100</v>
      </c>
      <c r="J3" s="7"/>
      <c r="K3" s="7"/>
      <c r="L3" s="7"/>
    </row>
    <row r="4" spans="1:12" ht="17.25" customHeight="1">
      <c r="A4" s="1" t="s">
        <v>99</v>
      </c>
      <c r="G4" s="7"/>
      <c r="H4" s="7"/>
      <c r="I4" s="1" t="s">
        <v>99</v>
      </c>
      <c r="J4" s="7"/>
      <c r="K4" s="7"/>
      <c r="L4" s="7"/>
    </row>
    <row r="5" spans="7:12" ht="12.75">
      <c r="G5" s="1"/>
      <c r="H5" s="1"/>
      <c r="I5" s="18"/>
      <c r="J5" s="18"/>
      <c r="K5" s="18"/>
      <c r="L5" s="18"/>
    </row>
    <row r="6" spans="10:12" ht="8.25" customHeight="1">
      <c r="J6" s="7" t="s">
        <v>3</v>
      </c>
      <c r="K6" s="7"/>
      <c r="L6" s="7"/>
    </row>
    <row r="7" spans="8:12" ht="0.75" customHeight="1">
      <c r="H7" s="129" t="s">
        <v>4</v>
      </c>
      <c r="I7" s="130"/>
      <c r="J7" s="132">
        <v>501012</v>
      </c>
      <c r="K7" s="20"/>
      <c r="L7" s="20"/>
    </row>
    <row r="8" spans="8:12" ht="12.75">
      <c r="H8" s="129"/>
      <c r="I8" s="130"/>
      <c r="J8" s="132"/>
      <c r="K8" s="20"/>
      <c r="L8" s="20"/>
    </row>
    <row r="9" spans="8:12" ht="12.75" hidden="1">
      <c r="H9" s="129" t="s">
        <v>5</v>
      </c>
      <c r="I9" s="130"/>
      <c r="J9" s="132"/>
      <c r="K9" s="20"/>
      <c r="L9" s="20"/>
    </row>
    <row r="10" spans="1:12" ht="12.75">
      <c r="A10" s="126" t="s">
        <v>159</v>
      </c>
      <c r="B10" s="126"/>
      <c r="C10" s="126"/>
      <c r="D10" s="126"/>
      <c r="E10" s="126"/>
      <c r="F10" s="126"/>
      <c r="G10" s="126"/>
      <c r="H10" s="129"/>
      <c r="I10" s="130"/>
      <c r="J10" s="132"/>
      <c r="K10" s="20"/>
      <c r="L10" s="20"/>
    </row>
    <row r="11" spans="1:12" ht="12.75">
      <c r="A11" s="135" t="s">
        <v>160</v>
      </c>
      <c r="B11" s="135"/>
      <c r="C11" s="135"/>
      <c r="D11" s="135"/>
      <c r="E11" s="135"/>
      <c r="F11" s="135"/>
      <c r="G11" s="135"/>
      <c r="H11" s="129" t="s">
        <v>6</v>
      </c>
      <c r="I11" s="130"/>
      <c r="J11" s="132"/>
      <c r="K11" s="20"/>
      <c r="L11" s="20"/>
    </row>
    <row r="12" spans="1:12" ht="0.75" customHeight="1">
      <c r="A12" s="7"/>
      <c r="B12" s="7"/>
      <c r="C12" s="7"/>
      <c r="D12" s="7"/>
      <c r="E12" s="7"/>
      <c r="F12" s="7"/>
      <c r="G12" s="7"/>
      <c r="H12" s="129"/>
      <c r="I12" s="130"/>
      <c r="J12" s="132"/>
      <c r="K12" s="20"/>
      <c r="L12" s="20"/>
    </row>
    <row r="13" spans="1:12" ht="24" customHeight="1">
      <c r="A13" s="7" t="s">
        <v>71</v>
      </c>
      <c r="B13" s="127" t="s">
        <v>102</v>
      </c>
      <c r="C13" s="127"/>
      <c r="D13" s="127"/>
      <c r="E13" s="127"/>
      <c r="F13" s="127"/>
      <c r="G13" s="127"/>
      <c r="H13" s="129" t="s">
        <v>7</v>
      </c>
      <c r="I13" s="130"/>
      <c r="J13" s="132"/>
      <c r="K13" s="20"/>
      <c r="L13" s="20"/>
    </row>
    <row r="14" spans="1:12" ht="12.75" hidden="1">
      <c r="A14" s="7"/>
      <c r="B14" s="19"/>
      <c r="C14" s="19"/>
      <c r="D14" s="19"/>
      <c r="E14" s="19"/>
      <c r="F14" s="19"/>
      <c r="G14" s="19"/>
      <c r="H14" s="129"/>
      <c r="I14" s="130"/>
      <c r="J14" s="132"/>
      <c r="K14" s="20"/>
      <c r="L14" s="20"/>
    </row>
    <row r="15" spans="1:12" ht="21" customHeight="1">
      <c r="A15" s="7" t="s">
        <v>12</v>
      </c>
      <c r="B15" s="127" t="s">
        <v>101</v>
      </c>
      <c r="C15" s="127"/>
      <c r="D15" s="127"/>
      <c r="E15" s="127"/>
      <c r="F15" s="127"/>
      <c r="G15" s="127"/>
      <c r="H15" s="129" t="s">
        <v>7</v>
      </c>
      <c r="I15" s="130"/>
      <c r="J15" s="132"/>
      <c r="K15" s="20"/>
      <c r="L15" s="20"/>
    </row>
    <row r="16" spans="1:12" ht="12.75" hidden="1">
      <c r="A16" s="7"/>
      <c r="B16" s="19"/>
      <c r="C16" s="19"/>
      <c r="D16" s="19"/>
      <c r="E16" s="19"/>
      <c r="F16" s="19"/>
      <c r="G16" s="19"/>
      <c r="H16" s="129"/>
      <c r="I16" s="130"/>
      <c r="J16" s="132"/>
      <c r="K16" s="20"/>
      <c r="L16" s="20"/>
    </row>
    <row r="17" spans="1:12" ht="23.25" customHeight="1">
      <c r="A17" s="7" t="s">
        <v>0</v>
      </c>
      <c r="B17" s="127" t="s">
        <v>101</v>
      </c>
      <c r="C17" s="127"/>
      <c r="D17" s="127"/>
      <c r="E17" s="127"/>
      <c r="F17" s="127"/>
      <c r="G17" s="127"/>
      <c r="H17" s="129" t="s">
        <v>8</v>
      </c>
      <c r="I17" s="130"/>
      <c r="J17" s="132"/>
      <c r="K17" s="20"/>
      <c r="L17" s="20"/>
    </row>
    <row r="18" spans="1:12" ht="0.75" customHeight="1">
      <c r="A18" s="7"/>
      <c r="B18" s="19"/>
      <c r="C18" s="19"/>
      <c r="D18" s="19"/>
      <c r="E18" s="19"/>
      <c r="F18" s="19"/>
      <c r="G18" s="19"/>
      <c r="H18" s="129"/>
      <c r="I18" s="130"/>
      <c r="J18" s="132"/>
      <c r="K18" s="20"/>
      <c r="L18" s="20"/>
    </row>
    <row r="19" spans="1:12" ht="16.5" customHeight="1">
      <c r="A19" s="7" t="s">
        <v>1</v>
      </c>
      <c r="B19" s="19"/>
      <c r="C19" s="19"/>
      <c r="D19" s="19"/>
      <c r="E19" s="19"/>
      <c r="F19" s="19"/>
      <c r="G19" s="19"/>
      <c r="H19" s="129" t="s">
        <v>9</v>
      </c>
      <c r="I19" s="130"/>
      <c r="J19" s="132"/>
      <c r="K19" s="20"/>
      <c r="L19" s="20"/>
    </row>
    <row r="20" spans="1:12" ht="0.75" customHeight="1">
      <c r="A20" s="7"/>
      <c r="B20" s="19"/>
      <c r="C20" s="19"/>
      <c r="D20" s="19"/>
      <c r="E20" s="19"/>
      <c r="F20" s="19"/>
      <c r="G20" s="19"/>
      <c r="H20" s="129"/>
      <c r="I20" s="130"/>
      <c r="J20" s="132"/>
      <c r="K20" s="20"/>
      <c r="L20" s="20"/>
    </row>
    <row r="21" spans="1:12" ht="12.75">
      <c r="A21" s="7" t="s">
        <v>2</v>
      </c>
      <c r="B21" s="128" t="s">
        <v>65</v>
      </c>
      <c r="C21" s="128"/>
      <c r="D21" s="128"/>
      <c r="E21" s="128"/>
      <c r="F21" s="128"/>
      <c r="G21" s="128"/>
      <c r="H21" s="129" t="s">
        <v>10</v>
      </c>
      <c r="I21" s="130"/>
      <c r="J21" s="132">
        <v>383</v>
      </c>
      <c r="K21" s="20"/>
      <c r="L21" s="20"/>
    </row>
    <row r="22" spans="8:12" ht="0.75" customHeight="1">
      <c r="H22" s="129"/>
      <c r="I22" s="130"/>
      <c r="J22" s="132"/>
      <c r="K22" s="20"/>
      <c r="L22" s="20"/>
    </row>
    <row r="23" spans="4:12" ht="12.75">
      <c r="D23" s="27"/>
      <c r="H23" s="129" t="s">
        <v>11</v>
      </c>
      <c r="I23" s="130"/>
      <c r="J23" s="132"/>
      <c r="K23" s="20"/>
      <c r="L23" s="20"/>
    </row>
    <row r="24" spans="8:12" ht="0.75" customHeight="1">
      <c r="H24" s="129"/>
      <c r="I24" s="130"/>
      <c r="J24" s="132"/>
      <c r="K24" s="20"/>
      <c r="L24" s="20"/>
    </row>
    <row r="25" ht="5.25" customHeight="1"/>
    <row r="26" spans="1:14" ht="12.75" customHeight="1">
      <c r="A26" s="131" t="s">
        <v>14</v>
      </c>
      <c r="B26" s="131" t="s">
        <v>15</v>
      </c>
      <c r="C26" s="131" t="s">
        <v>16</v>
      </c>
      <c r="D26" s="131"/>
      <c r="E26" s="131"/>
      <c r="F26" s="131"/>
      <c r="G26" s="131"/>
      <c r="H26" s="131"/>
      <c r="I26" s="131" t="s">
        <v>23</v>
      </c>
      <c r="J26" s="133"/>
      <c r="K26" s="125" t="s">
        <v>116</v>
      </c>
      <c r="L26" s="125" t="s">
        <v>117</v>
      </c>
      <c r="M26" s="65"/>
      <c r="N26" s="65"/>
    </row>
    <row r="27" spans="1:14" ht="39">
      <c r="A27" s="131"/>
      <c r="B27" s="131"/>
      <c r="C27" s="4" t="s">
        <v>17</v>
      </c>
      <c r="D27" s="4" t="s">
        <v>18</v>
      </c>
      <c r="E27" s="3" t="s">
        <v>19</v>
      </c>
      <c r="F27" s="4" t="s">
        <v>20</v>
      </c>
      <c r="G27" s="4" t="s">
        <v>21</v>
      </c>
      <c r="H27" s="4" t="s">
        <v>22</v>
      </c>
      <c r="I27" s="4" t="s">
        <v>24</v>
      </c>
      <c r="J27" s="47" t="s">
        <v>25</v>
      </c>
      <c r="K27" s="125"/>
      <c r="L27" s="125"/>
      <c r="M27" s="65"/>
      <c r="N27" s="65"/>
    </row>
    <row r="28" spans="1:14" ht="13.5" customHeight="1">
      <c r="A28" s="3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  <c r="G28" s="3">
        <v>7</v>
      </c>
      <c r="H28" s="3">
        <v>8</v>
      </c>
      <c r="I28" s="3">
        <v>9</v>
      </c>
      <c r="J28" s="46">
        <v>10</v>
      </c>
      <c r="K28" s="3"/>
      <c r="L28" s="3"/>
      <c r="M28" s="65"/>
      <c r="N28" s="65"/>
    </row>
    <row r="29" spans="1:12" ht="27.75">
      <c r="A29" s="90" t="s">
        <v>133</v>
      </c>
      <c r="B29" s="91">
        <v>1</v>
      </c>
      <c r="C29" s="92">
        <v>7</v>
      </c>
      <c r="D29" s="92">
        <v>1</v>
      </c>
      <c r="E29" s="93">
        <v>5100000000</v>
      </c>
      <c r="F29" s="89"/>
      <c r="G29" s="94"/>
      <c r="H29" s="94"/>
      <c r="I29" s="95">
        <f>I30+I51+I60+I65</f>
        <v>9237020</v>
      </c>
      <c r="J29" s="95">
        <f>J30+J51+J60+J65</f>
        <v>0</v>
      </c>
      <c r="K29" s="95">
        <f>K30+K51+K60+K65</f>
        <v>4758360</v>
      </c>
      <c r="L29" s="95">
        <f>L30+L51+L60+L65</f>
        <v>4544180</v>
      </c>
    </row>
    <row r="30" spans="1:12" ht="27.75">
      <c r="A30" s="90" t="s">
        <v>134</v>
      </c>
      <c r="B30" s="91">
        <f aca="true" t="shared" si="0" ref="B30:B38">B29+1</f>
        <v>2</v>
      </c>
      <c r="C30" s="92">
        <v>7</v>
      </c>
      <c r="D30" s="92">
        <v>1</v>
      </c>
      <c r="E30" s="93">
        <v>5100100040</v>
      </c>
      <c r="F30" s="89"/>
      <c r="G30" s="94"/>
      <c r="H30" s="94"/>
      <c r="I30" s="95">
        <f>I31+I36+I47</f>
        <v>4361490</v>
      </c>
      <c r="J30" s="95">
        <f>J31+J36+J47</f>
        <v>0</v>
      </c>
      <c r="K30" s="95">
        <f>K31+K36+K47</f>
        <v>4758360</v>
      </c>
      <c r="L30" s="95">
        <f>L31+L36+L47</f>
        <v>4544180</v>
      </c>
    </row>
    <row r="31" spans="1:14" s="58" customFormat="1" ht="18.75">
      <c r="A31" s="16" t="s">
        <v>44</v>
      </c>
      <c r="B31" s="54">
        <f t="shared" si="0"/>
        <v>3</v>
      </c>
      <c r="C31" s="55">
        <v>7</v>
      </c>
      <c r="D31" s="55">
        <v>1</v>
      </c>
      <c r="E31" s="56">
        <v>5100100040</v>
      </c>
      <c r="F31" s="57">
        <v>110</v>
      </c>
      <c r="G31" s="16">
        <v>210</v>
      </c>
      <c r="H31" s="16"/>
      <c r="I31" s="49">
        <f>I32+I33+I34+I35</f>
        <v>1173300</v>
      </c>
      <c r="J31" s="16">
        <f>J32+J33+J34+J35</f>
        <v>0</v>
      </c>
      <c r="K31" s="16">
        <f>K32+K33+K34+K35</f>
        <v>1279900</v>
      </c>
      <c r="L31" s="16">
        <f>L32+L33+L34+L35</f>
        <v>1279900</v>
      </c>
      <c r="M31" s="60"/>
      <c r="N31" s="60"/>
    </row>
    <row r="32" spans="1:14" ht="12.75">
      <c r="A32" s="4" t="s">
        <v>38</v>
      </c>
      <c r="B32" s="38">
        <f t="shared" si="0"/>
        <v>4</v>
      </c>
      <c r="C32" s="22">
        <v>7</v>
      </c>
      <c r="D32" s="22">
        <v>1</v>
      </c>
      <c r="E32" s="21">
        <v>5100100040</v>
      </c>
      <c r="F32" s="3">
        <v>111</v>
      </c>
      <c r="G32" s="4">
        <v>211</v>
      </c>
      <c r="H32" s="4"/>
      <c r="I32" s="50">
        <v>901100</v>
      </c>
      <c r="J32" s="47"/>
      <c r="K32" s="50">
        <v>983000</v>
      </c>
      <c r="L32" s="50">
        <v>983000</v>
      </c>
      <c r="M32" s="65"/>
      <c r="N32" s="65"/>
    </row>
    <row r="33" spans="1:14" ht="12.75">
      <c r="A33" s="9" t="s">
        <v>45</v>
      </c>
      <c r="B33" s="38">
        <f t="shared" si="0"/>
        <v>5</v>
      </c>
      <c r="C33" s="22">
        <v>7</v>
      </c>
      <c r="D33" s="22">
        <v>1</v>
      </c>
      <c r="E33" s="21">
        <v>5100100040</v>
      </c>
      <c r="F33" s="3">
        <v>112</v>
      </c>
      <c r="G33" s="4">
        <v>212</v>
      </c>
      <c r="H33" s="4"/>
      <c r="I33" s="50">
        <v>0</v>
      </c>
      <c r="J33" s="47"/>
      <c r="K33" s="50">
        <v>0</v>
      </c>
      <c r="L33" s="50">
        <v>0</v>
      </c>
      <c r="M33" s="65"/>
      <c r="N33" s="65"/>
    </row>
    <row r="34" spans="1:12" ht="12.75">
      <c r="A34" s="9" t="s">
        <v>39</v>
      </c>
      <c r="B34" s="38">
        <f t="shared" si="0"/>
        <v>6</v>
      </c>
      <c r="C34" s="22">
        <v>7</v>
      </c>
      <c r="D34" s="22">
        <v>1</v>
      </c>
      <c r="E34" s="21">
        <v>5100100040</v>
      </c>
      <c r="F34" s="3">
        <v>111</v>
      </c>
      <c r="G34" s="9">
        <v>213</v>
      </c>
      <c r="H34" s="9"/>
      <c r="I34" s="51">
        <v>28000</v>
      </c>
      <c r="J34" s="48"/>
      <c r="K34" s="51">
        <v>30500</v>
      </c>
      <c r="L34" s="51">
        <v>30500</v>
      </c>
    </row>
    <row r="35" spans="1:12" ht="12.75">
      <c r="A35" s="9" t="s">
        <v>39</v>
      </c>
      <c r="B35" s="38">
        <f t="shared" si="0"/>
        <v>7</v>
      </c>
      <c r="C35" s="22">
        <v>7</v>
      </c>
      <c r="D35" s="22">
        <v>1</v>
      </c>
      <c r="E35" s="21">
        <v>5100100040</v>
      </c>
      <c r="F35" s="3">
        <v>112</v>
      </c>
      <c r="G35" s="9">
        <v>213</v>
      </c>
      <c r="H35" s="9"/>
      <c r="I35" s="51">
        <v>244200</v>
      </c>
      <c r="J35" s="48"/>
      <c r="K35" s="51">
        <v>266400</v>
      </c>
      <c r="L35" s="51">
        <v>266400</v>
      </c>
    </row>
    <row r="36" spans="1:12" s="58" customFormat="1" ht="12.75">
      <c r="A36" s="15" t="s">
        <v>46</v>
      </c>
      <c r="B36" s="54">
        <f t="shared" si="0"/>
        <v>8</v>
      </c>
      <c r="C36" s="55">
        <v>7</v>
      </c>
      <c r="D36" s="55">
        <v>1</v>
      </c>
      <c r="E36" s="56">
        <v>5100100040</v>
      </c>
      <c r="F36" s="57">
        <v>240</v>
      </c>
      <c r="G36" s="15">
        <v>220</v>
      </c>
      <c r="H36" s="15"/>
      <c r="I36" s="52">
        <f>I37+I38+I43+I45+I46+I44</f>
        <v>1139710</v>
      </c>
      <c r="J36" s="52">
        <f>J37+J38+J43+J45+J46+J44</f>
        <v>0</v>
      </c>
      <c r="K36" s="52">
        <f>K37+K38+K43+K45+K46+K44</f>
        <v>1212100</v>
      </c>
      <c r="L36" s="52">
        <f>L37+L38+L43+L45+L46+L44</f>
        <v>1103130</v>
      </c>
    </row>
    <row r="37" spans="1:12" ht="12.75">
      <c r="A37" s="9" t="s">
        <v>47</v>
      </c>
      <c r="B37" s="38">
        <f t="shared" si="0"/>
        <v>9</v>
      </c>
      <c r="C37" s="22">
        <v>7</v>
      </c>
      <c r="D37" s="22">
        <v>1</v>
      </c>
      <c r="E37" s="21">
        <v>5100100040</v>
      </c>
      <c r="F37" s="3">
        <v>242</v>
      </c>
      <c r="G37" s="9">
        <v>221</v>
      </c>
      <c r="H37" s="9"/>
      <c r="I37" s="51">
        <v>16720</v>
      </c>
      <c r="J37" s="48"/>
      <c r="K37" s="51"/>
      <c r="L37" s="51"/>
    </row>
    <row r="38" spans="1:12" ht="12.75">
      <c r="A38" s="9" t="s">
        <v>48</v>
      </c>
      <c r="B38" s="38">
        <f t="shared" si="0"/>
        <v>10</v>
      </c>
      <c r="C38" s="22">
        <v>7</v>
      </c>
      <c r="D38" s="22">
        <v>1</v>
      </c>
      <c r="E38" s="21">
        <v>5100100040</v>
      </c>
      <c r="F38" s="3">
        <v>244</v>
      </c>
      <c r="G38" s="9">
        <v>223</v>
      </c>
      <c r="H38" s="9"/>
      <c r="I38" s="51">
        <f>I39+I40+I41+I42</f>
        <v>1034290</v>
      </c>
      <c r="J38" s="9">
        <f>J39+J40+J41+J42</f>
        <v>0</v>
      </c>
      <c r="K38" s="51">
        <f>K39+K40+K41+K42</f>
        <v>1103100</v>
      </c>
      <c r="L38" s="51">
        <f>L39+L40+L41+L42</f>
        <v>1103130</v>
      </c>
    </row>
    <row r="39" spans="1:12" ht="12.75">
      <c r="A39" s="10" t="s">
        <v>49</v>
      </c>
      <c r="B39" s="38">
        <f aca="true" t="shared" si="1" ref="B39:B51">B38+1</f>
        <v>11</v>
      </c>
      <c r="C39" s="22">
        <v>7</v>
      </c>
      <c r="D39" s="22">
        <v>1</v>
      </c>
      <c r="E39" s="21">
        <v>5100100040</v>
      </c>
      <c r="F39" s="3">
        <v>244</v>
      </c>
      <c r="G39" s="9">
        <v>223</v>
      </c>
      <c r="H39" s="13" t="s">
        <v>130</v>
      </c>
      <c r="I39" s="51">
        <v>491310</v>
      </c>
      <c r="J39" s="48"/>
      <c r="K39" s="50">
        <v>527200</v>
      </c>
      <c r="L39" s="50">
        <v>527200</v>
      </c>
    </row>
    <row r="40" spans="1:12" ht="12.75">
      <c r="A40" s="10" t="s">
        <v>50</v>
      </c>
      <c r="B40" s="38">
        <f t="shared" si="1"/>
        <v>12</v>
      </c>
      <c r="C40" s="22">
        <v>7</v>
      </c>
      <c r="D40" s="22">
        <v>1</v>
      </c>
      <c r="E40" s="21">
        <v>5100100040</v>
      </c>
      <c r="F40" s="3">
        <v>244</v>
      </c>
      <c r="G40" s="9">
        <v>223</v>
      </c>
      <c r="H40" s="13" t="s">
        <v>59</v>
      </c>
      <c r="I40" s="51">
        <v>422970</v>
      </c>
      <c r="J40" s="48"/>
      <c r="K40" s="50">
        <v>453900</v>
      </c>
      <c r="L40" s="50">
        <v>453900</v>
      </c>
    </row>
    <row r="41" spans="1:12" ht="12.75">
      <c r="A41" s="10" t="s">
        <v>51</v>
      </c>
      <c r="B41" s="38">
        <f t="shared" si="1"/>
        <v>13</v>
      </c>
      <c r="C41" s="22">
        <v>7</v>
      </c>
      <c r="D41" s="22">
        <v>1</v>
      </c>
      <c r="E41" s="21">
        <v>5100100040</v>
      </c>
      <c r="F41" s="3">
        <v>244</v>
      </c>
      <c r="G41" s="9">
        <v>223</v>
      </c>
      <c r="H41" s="13" t="s">
        <v>60</v>
      </c>
      <c r="I41" s="51">
        <v>28710</v>
      </c>
      <c r="J41" s="48"/>
      <c r="K41" s="50">
        <v>30600</v>
      </c>
      <c r="L41" s="50">
        <v>30600</v>
      </c>
    </row>
    <row r="42" spans="1:12" ht="12.75">
      <c r="A42" s="10" t="s">
        <v>88</v>
      </c>
      <c r="B42" s="38">
        <f t="shared" si="1"/>
        <v>14</v>
      </c>
      <c r="C42" s="22">
        <v>7</v>
      </c>
      <c r="D42" s="22">
        <v>1</v>
      </c>
      <c r="E42" s="21">
        <v>5100100040</v>
      </c>
      <c r="F42" s="3">
        <v>244</v>
      </c>
      <c r="G42" s="9">
        <v>223</v>
      </c>
      <c r="H42" s="13" t="s">
        <v>125</v>
      </c>
      <c r="I42" s="51">
        <v>91300</v>
      </c>
      <c r="J42" s="48"/>
      <c r="K42" s="50">
        <v>91400</v>
      </c>
      <c r="L42" s="50">
        <v>91430</v>
      </c>
    </row>
    <row r="43" spans="1:12" ht="12.75">
      <c r="A43" s="9" t="s">
        <v>52</v>
      </c>
      <c r="B43" s="38">
        <f t="shared" si="1"/>
        <v>15</v>
      </c>
      <c r="C43" s="22">
        <v>7</v>
      </c>
      <c r="D43" s="22">
        <v>1</v>
      </c>
      <c r="E43" s="21">
        <v>5100100040</v>
      </c>
      <c r="F43" s="3">
        <v>244</v>
      </c>
      <c r="G43" s="9">
        <v>225</v>
      </c>
      <c r="H43" s="9"/>
      <c r="I43" s="51">
        <v>62300</v>
      </c>
      <c r="J43" s="48"/>
      <c r="K43" s="51"/>
      <c r="L43" s="51"/>
    </row>
    <row r="44" spans="1:12" ht="12.75">
      <c r="A44" s="9" t="s">
        <v>52</v>
      </c>
      <c r="B44" s="38">
        <f t="shared" si="1"/>
        <v>16</v>
      </c>
      <c r="C44" s="22">
        <v>7</v>
      </c>
      <c r="D44" s="22">
        <v>1</v>
      </c>
      <c r="E44" s="21">
        <v>5100100040</v>
      </c>
      <c r="F44" s="3">
        <v>242</v>
      </c>
      <c r="G44" s="9">
        <v>225</v>
      </c>
      <c r="H44" s="9"/>
      <c r="I44" s="51">
        <v>6000</v>
      </c>
      <c r="J44" s="48"/>
      <c r="K44" s="51"/>
      <c r="L44" s="51"/>
    </row>
    <row r="45" spans="1:12" ht="12.75">
      <c r="A45" s="11" t="s">
        <v>53</v>
      </c>
      <c r="B45" s="38">
        <f t="shared" si="1"/>
        <v>17</v>
      </c>
      <c r="C45" s="22">
        <v>7</v>
      </c>
      <c r="D45" s="22">
        <v>1</v>
      </c>
      <c r="E45" s="21">
        <v>5100100040</v>
      </c>
      <c r="F45" s="3">
        <v>242</v>
      </c>
      <c r="G45" s="9">
        <v>226</v>
      </c>
      <c r="H45" s="9"/>
      <c r="I45" s="51"/>
      <c r="J45" s="48"/>
      <c r="K45" s="51"/>
      <c r="L45" s="51"/>
    </row>
    <row r="46" spans="1:12" ht="12.75">
      <c r="A46" s="11" t="s">
        <v>53</v>
      </c>
      <c r="B46" s="38">
        <f t="shared" si="1"/>
        <v>18</v>
      </c>
      <c r="C46" s="22">
        <v>7</v>
      </c>
      <c r="D46" s="22">
        <v>1</v>
      </c>
      <c r="E46" s="21">
        <v>5100100040</v>
      </c>
      <c r="F46" s="3">
        <v>244</v>
      </c>
      <c r="G46" s="9">
        <v>226</v>
      </c>
      <c r="H46" s="9"/>
      <c r="I46" s="51">
        <v>20400</v>
      </c>
      <c r="J46" s="48"/>
      <c r="K46" s="51">
        <v>109000</v>
      </c>
      <c r="L46" s="51"/>
    </row>
    <row r="47" spans="1:12" s="58" customFormat="1" ht="12.75">
      <c r="A47" s="59" t="s">
        <v>55</v>
      </c>
      <c r="B47" s="54">
        <f t="shared" si="1"/>
        <v>19</v>
      </c>
      <c r="C47" s="55">
        <v>7</v>
      </c>
      <c r="D47" s="55">
        <v>1</v>
      </c>
      <c r="E47" s="56">
        <v>5100100040</v>
      </c>
      <c r="F47" s="57">
        <v>240</v>
      </c>
      <c r="G47" s="15">
        <v>300</v>
      </c>
      <c r="H47" s="15"/>
      <c r="I47" s="52">
        <f>I48+I50+I49</f>
        <v>2048480</v>
      </c>
      <c r="J47" s="15">
        <f>J48+J50</f>
        <v>0</v>
      </c>
      <c r="K47" s="52">
        <f>K48+K50</f>
        <v>2266360</v>
      </c>
      <c r="L47" s="52">
        <f>L48+L50</f>
        <v>2161150</v>
      </c>
    </row>
    <row r="48" spans="1:12" ht="12.75">
      <c r="A48" s="12" t="s">
        <v>56</v>
      </c>
      <c r="B48" s="38">
        <f t="shared" si="1"/>
        <v>20</v>
      </c>
      <c r="C48" s="22">
        <v>7</v>
      </c>
      <c r="D48" s="22">
        <v>1</v>
      </c>
      <c r="E48" s="21">
        <v>5100100040</v>
      </c>
      <c r="F48" s="3">
        <v>242</v>
      </c>
      <c r="G48" s="9">
        <v>310</v>
      </c>
      <c r="H48" s="9"/>
      <c r="I48" s="51"/>
      <c r="J48" s="48"/>
      <c r="K48" s="51"/>
      <c r="L48" s="51"/>
    </row>
    <row r="49" spans="1:12" ht="12.75">
      <c r="A49" s="12" t="s">
        <v>56</v>
      </c>
      <c r="B49" s="38">
        <f t="shared" si="1"/>
        <v>21</v>
      </c>
      <c r="C49" s="22">
        <v>7</v>
      </c>
      <c r="D49" s="22">
        <v>1</v>
      </c>
      <c r="E49" s="21">
        <v>5100100040</v>
      </c>
      <c r="F49" s="3">
        <v>244</v>
      </c>
      <c r="G49" s="9">
        <v>310</v>
      </c>
      <c r="H49" s="9"/>
      <c r="I49" s="51"/>
      <c r="J49" s="48"/>
      <c r="K49" s="51"/>
      <c r="L49" s="51"/>
    </row>
    <row r="50" spans="1:12" ht="12.75">
      <c r="A50" s="12" t="s">
        <v>57</v>
      </c>
      <c r="B50" s="38">
        <f t="shared" si="1"/>
        <v>22</v>
      </c>
      <c r="C50" s="22">
        <v>7</v>
      </c>
      <c r="D50" s="22">
        <v>1</v>
      </c>
      <c r="E50" s="21">
        <v>5100100040</v>
      </c>
      <c r="F50" s="3">
        <v>244</v>
      </c>
      <c r="G50" s="9">
        <v>340</v>
      </c>
      <c r="H50" s="9"/>
      <c r="I50" s="51">
        <v>2048480</v>
      </c>
      <c r="J50" s="48"/>
      <c r="K50" s="51">
        <v>2266360</v>
      </c>
      <c r="L50" s="51">
        <v>2161150</v>
      </c>
    </row>
    <row r="51" spans="1:12" ht="36.75" customHeight="1">
      <c r="A51" s="90" t="s">
        <v>135</v>
      </c>
      <c r="B51" s="54">
        <f t="shared" si="1"/>
        <v>23</v>
      </c>
      <c r="C51" s="92">
        <v>7</v>
      </c>
      <c r="D51" s="92">
        <v>1</v>
      </c>
      <c r="E51" s="93">
        <v>5100170350</v>
      </c>
      <c r="F51" s="89"/>
      <c r="G51" s="94"/>
      <c r="H51" s="94"/>
      <c r="I51" s="95">
        <f>I52+I57</f>
        <v>4557470</v>
      </c>
      <c r="J51" s="96"/>
      <c r="K51" s="95"/>
      <c r="L51" s="95"/>
    </row>
    <row r="52" spans="1:14" s="58" customFormat="1" ht="18.75">
      <c r="A52" s="16" t="s">
        <v>44</v>
      </c>
      <c r="B52" s="54">
        <f>B51+1</f>
        <v>24</v>
      </c>
      <c r="C52" s="55">
        <v>7</v>
      </c>
      <c r="D52" s="55">
        <v>1</v>
      </c>
      <c r="E52" s="56">
        <v>510170350</v>
      </c>
      <c r="F52" s="57">
        <v>110</v>
      </c>
      <c r="G52" s="16">
        <v>210</v>
      </c>
      <c r="H52" s="16"/>
      <c r="I52" s="49">
        <f>I53+I54+I56+I55</f>
        <v>4557470</v>
      </c>
      <c r="J52" s="16">
        <f>J53+J54+J56</f>
        <v>0</v>
      </c>
      <c r="K52" s="49">
        <f>K53+K54+K56</f>
        <v>7879700</v>
      </c>
      <c r="L52" s="49">
        <f>L53+L54+L56</f>
        <v>7879700</v>
      </c>
      <c r="M52" s="60"/>
      <c r="N52" s="60"/>
    </row>
    <row r="53" spans="1:14" ht="12.75">
      <c r="A53" s="9" t="s">
        <v>38</v>
      </c>
      <c r="B53" s="38">
        <f aca="true" t="shared" si="2" ref="B53:B73">B52+1</f>
        <v>25</v>
      </c>
      <c r="C53" s="22">
        <v>7</v>
      </c>
      <c r="D53" s="22">
        <v>1</v>
      </c>
      <c r="E53" s="21">
        <v>5100170350</v>
      </c>
      <c r="F53" s="3">
        <v>111</v>
      </c>
      <c r="G53" s="4">
        <v>211</v>
      </c>
      <c r="H53" s="4"/>
      <c r="I53" s="50">
        <v>3500360</v>
      </c>
      <c r="J53" s="47"/>
      <c r="K53" s="50">
        <v>6052000</v>
      </c>
      <c r="L53" s="50">
        <v>6052000</v>
      </c>
      <c r="M53" s="65"/>
      <c r="N53" s="65"/>
    </row>
    <row r="54" spans="1:14" ht="12.75">
      <c r="A54" s="9" t="s">
        <v>39</v>
      </c>
      <c r="B54" s="38">
        <f t="shared" si="2"/>
        <v>26</v>
      </c>
      <c r="C54" s="22">
        <v>7</v>
      </c>
      <c r="D54" s="22">
        <v>1</v>
      </c>
      <c r="E54" s="21">
        <v>5100170350</v>
      </c>
      <c r="F54" s="3">
        <v>111</v>
      </c>
      <c r="G54" s="4">
        <v>213</v>
      </c>
      <c r="H54" s="4"/>
      <c r="I54" s="50">
        <v>108510</v>
      </c>
      <c r="J54" s="47"/>
      <c r="K54" s="50">
        <v>193700</v>
      </c>
      <c r="L54" s="50">
        <v>193700</v>
      </c>
      <c r="M54" s="65"/>
      <c r="N54" s="39"/>
    </row>
    <row r="55" spans="1:14" ht="12.75">
      <c r="A55" s="9" t="s">
        <v>45</v>
      </c>
      <c r="B55" s="38">
        <f t="shared" si="2"/>
        <v>27</v>
      </c>
      <c r="C55" s="22">
        <v>7</v>
      </c>
      <c r="D55" s="22">
        <v>1</v>
      </c>
      <c r="E55" s="21">
        <v>5100170350</v>
      </c>
      <c r="F55" s="3">
        <v>112</v>
      </c>
      <c r="G55" s="4">
        <v>212</v>
      </c>
      <c r="H55" s="4"/>
      <c r="I55" s="50"/>
      <c r="J55" s="47"/>
      <c r="K55" s="50"/>
      <c r="L55" s="50"/>
      <c r="M55" s="65"/>
      <c r="N55" s="39"/>
    </row>
    <row r="56" spans="1:14" ht="12.75">
      <c r="A56" s="9" t="s">
        <v>39</v>
      </c>
      <c r="B56" s="38">
        <f t="shared" si="2"/>
        <v>28</v>
      </c>
      <c r="C56" s="22">
        <v>7</v>
      </c>
      <c r="D56" s="22">
        <v>1</v>
      </c>
      <c r="E56" s="21">
        <v>5100170350</v>
      </c>
      <c r="F56" s="3">
        <v>112</v>
      </c>
      <c r="G56" s="4">
        <v>213</v>
      </c>
      <c r="H56" s="4"/>
      <c r="I56" s="50">
        <v>948600</v>
      </c>
      <c r="J56" s="47"/>
      <c r="K56" s="50">
        <v>1634000</v>
      </c>
      <c r="L56" s="50">
        <v>1634000</v>
      </c>
      <c r="M56" s="65"/>
      <c r="N56" s="65"/>
    </row>
    <row r="57" spans="1:14" s="58" customFormat="1" ht="12.75">
      <c r="A57" s="59" t="s">
        <v>55</v>
      </c>
      <c r="B57" s="54">
        <f t="shared" si="2"/>
        <v>29</v>
      </c>
      <c r="C57" s="55">
        <v>7</v>
      </c>
      <c r="D57" s="55">
        <v>1</v>
      </c>
      <c r="E57" s="56">
        <v>510170350</v>
      </c>
      <c r="F57" s="57">
        <v>240</v>
      </c>
      <c r="G57" s="16">
        <v>300</v>
      </c>
      <c r="H57" s="16"/>
      <c r="I57" s="49">
        <f>I59+I58</f>
        <v>0</v>
      </c>
      <c r="J57" s="61"/>
      <c r="K57" s="49"/>
      <c r="L57" s="49"/>
      <c r="M57" s="60"/>
      <c r="N57" s="60"/>
    </row>
    <row r="58" spans="1:14" s="58" customFormat="1" ht="12.75">
      <c r="A58" s="12" t="s">
        <v>56</v>
      </c>
      <c r="B58" s="38">
        <f>B57+1</f>
        <v>30</v>
      </c>
      <c r="C58" s="22">
        <v>7</v>
      </c>
      <c r="D58" s="22">
        <v>1</v>
      </c>
      <c r="E58" s="21">
        <v>5100170350</v>
      </c>
      <c r="F58" s="3">
        <v>244</v>
      </c>
      <c r="G58" s="4">
        <v>310</v>
      </c>
      <c r="H58" s="4"/>
      <c r="I58" s="50"/>
      <c r="J58" s="47"/>
      <c r="K58" s="50"/>
      <c r="L58" s="50"/>
      <c r="M58" s="60"/>
      <c r="N58" s="60"/>
    </row>
    <row r="59" spans="1:14" ht="12.75">
      <c r="A59" s="12" t="s">
        <v>57</v>
      </c>
      <c r="B59" s="38">
        <f>B58+1</f>
        <v>31</v>
      </c>
      <c r="C59" s="22">
        <v>7</v>
      </c>
      <c r="D59" s="22">
        <v>1</v>
      </c>
      <c r="E59" s="21">
        <v>5100170350</v>
      </c>
      <c r="F59" s="3">
        <v>244</v>
      </c>
      <c r="G59" s="4">
        <v>340</v>
      </c>
      <c r="H59" s="4"/>
      <c r="I59" s="50"/>
      <c r="J59" s="47"/>
      <c r="K59" s="50"/>
      <c r="L59" s="50"/>
      <c r="M59" s="65"/>
      <c r="N59" s="65"/>
    </row>
    <row r="60" spans="1:14" ht="27.75">
      <c r="A60" s="90" t="s">
        <v>136</v>
      </c>
      <c r="B60" s="91">
        <f>B59+1</f>
        <v>32</v>
      </c>
      <c r="C60" s="92">
        <v>7</v>
      </c>
      <c r="D60" s="92">
        <v>1</v>
      </c>
      <c r="E60" s="93">
        <v>5100180010</v>
      </c>
      <c r="F60" s="89"/>
      <c r="G60" s="97"/>
      <c r="H60" s="97"/>
      <c r="I60" s="98">
        <f>I61</f>
        <v>2160</v>
      </c>
      <c r="J60" s="99"/>
      <c r="K60" s="98"/>
      <c r="L60" s="98"/>
      <c r="M60" s="65"/>
      <c r="N60" s="65"/>
    </row>
    <row r="61" spans="1:12" s="58" customFormat="1" ht="12.75">
      <c r="A61" s="59" t="s">
        <v>54</v>
      </c>
      <c r="B61" s="54">
        <f>B60+1</f>
        <v>33</v>
      </c>
      <c r="C61" s="55">
        <v>7</v>
      </c>
      <c r="D61" s="55">
        <v>1</v>
      </c>
      <c r="E61" s="56">
        <v>5100180010</v>
      </c>
      <c r="F61" s="57">
        <v>850</v>
      </c>
      <c r="G61" s="15">
        <v>290</v>
      </c>
      <c r="H61" s="15"/>
      <c r="I61" s="52">
        <f>I62+I63+I64</f>
        <v>2160</v>
      </c>
      <c r="J61" s="15">
        <f>J62+J63</f>
        <v>0</v>
      </c>
      <c r="K61" s="52">
        <f>K62+K63</f>
        <v>200</v>
      </c>
      <c r="L61" s="52">
        <f>L62+L63</f>
        <v>0</v>
      </c>
    </row>
    <row r="62" spans="1:12" ht="19.5">
      <c r="A62" s="100" t="s">
        <v>137</v>
      </c>
      <c r="B62" s="38">
        <f t="shared" si="2"/>
        <v>34</v>
      </c>
      <c r="C62" s="22">
        <v>7</v>
      </c>
      <c r="D62" s="22">
        <v>1</v>
      </c>
      <c r="E62" s="21">
        <v>5100180010</v>
      </c>
      <c r="F62" s="3">
        <v>851</v>
      </c>
      <c r="G62" s="9">
        <v>290</v>
      </c>
      <c r="H62" s="9"/>
      <c r="I62" s="51">
        <v>160</v>
      </c>
      <c r="J62" s="48"/>
      <c r="K62" s="51">
        <v>200</v>
      </c>
      <c r="L62" s="51"/>
    </row>
    <row r="63" spans="1:12" ht="12.75">
      <c r="A63" s="100" t="s">
        <v>138</v>
      </c>
      <c r="B63" s="38">
        <f t="shared" si="2"/>
        <v>35</v>
      </c>
      <c r="C63" s="22">
        <v>7</v>
      </c>
      <c r="D63" s="22">
        <v>1</v>
      </c>
      <c r="E63" s="21">
        <v>5100180010</v>
      </c>
      <c r="F63" s="3">
        <v>852</v>
      </c>
      <c r="G63" s="9">
        <v>290</v>
      </c>
      <c r="H63" s="9"/>
      <c r="I63" s="51"/>
      <c r="J63" s="48"/>
      <c r="K63" s="51"/>
      <c r="L63" s="51"/>
    </row>
    <row r="64" spans="1:12" ht="12.75">
      <c r="A64" s="100" t="s">
        <v>157</v>
      </c>
      <c r="B64" s="38">
        <f t="shared" si="2"/>
        <v>36</v>
      </c>
      <c r="C64" s="22">
        <v>7</v>
      </c>
      <c r="D64" s="22">
        <v>1</v>
      </c>
      <c r="E64" s="21">
        <v>5100180010</v>
      </c>
      <c r="F64" s="3">
        <v>853</v>
      </c>
      <c r="G64" s="9">
        <v>290</v>
      </c>
      <c r="H64" s="9"/>
      <c r="I64" s="51">
        <v>2000</v>
      </c>
      <c r="J64" s="48"/>
      <c r="K64" s="51"/>
      <c r="L64" s="51"/>
    </row>
    <row r="65" spans="1:12" ht="18.75">
      <c r="A65" s="90" t="s">
        <v>139</v>
      </c>
      <c r="B65" s="54">
        <f t="shared" si="2"/>
        <v>37</v>
      </c>
      <c r="C65" s="92">
        <v>7</v>
      </c>
      <c r="D65" s="92">
        <v>1</v>
      </c>
      <c r="E65" s="93">
        <v>5100180080</v>
      </c>
      <c r="F65" s="89"/>
      <c r="G65" s="94"/>
      <c r="H65" s="94"/>
      <c r="I65" s="95">
        <f>I66+I72</f>
        <v>315900</v>
      </c>
      <c r="J65" s="96"/>
      <c r="K65" s="95"/>
      <c r="L65" s="95"/>
    </row>
    <row r="66" spans="1:12" s="58" customFormat="1" ht="12.75">
      <c r="A66" s="15" t="s">
        <v>46</v>
      </c>
      <c r="B66" s="54">
        <f>B65+1</f>
        <v>38</v>
      </c>
      <c r="C66" s="55">
        <v>7</v>
      </c>
      <c r="D66" s="55">
        <v>1</v>
      </c>
      <c r="E66" s="56">
        <v>5100180080</v>
      </c>
      <c r="F66" s="57">
        <v>240</v>
      </c>
      <c r="G66" s="15">
        <v>220</v>
      </c>
      <c r="H66" s="15"/>
      <c r="I66" s="52">
        <f>I67+I68+I71+I70</f>
        <v>78900</v>
      </c>
      <c r="J66" s="62"/>
      <c r="K66" s="52"/>
      <c r="L66" s="52"/>
    </row>
    <row r="67" spans="1:12" ht="12.75">
      <c r="A67" s="9" t="s">
        <v>47</v>
      </c>
      <c r="B67" s="38">
        <f t="shared" si="2"/>
        <v>39</v>
      </c>
      <c r="C67" s="22">
        <v>7</v>
      </c>
      <c r="D67" s="22">
        <v>1</v>
      </c>
      <c r="E67" s="21">
        <v>5100180080</v>
      </c>
      <c r="F67" s="3">
        <v>242</v>
      </c>
      <c r="G67" s="9">
        <v>221</v>
      </c>
      <c r="H67" s="9"/>
      <c r="I67" s="51">
        <v>1500</v>
      </c>
      <c r="J67" s="48"/>
      <c r="K67" s="51"/>
      <c r="L67" s="51"/>
    </row>
    <row r="68" spans="1:12" ht="12.75">
      <c r="A68" s="9" t="s">
        <v>48</v>
      </c>
      <c r="B68" s="38">
        <f t="shared" si="2"/>
        <v>40</v>
      </c>
      <c r="C68" s="22">
        <v>7</v>
      </c>
      <c r="D68" s="22">
        <v>1</v>
      </c>
      <c r="E68" s="21">
        <v>5100180080</v>
      </c>
      <c r="F68" s="3">
        <v>244</v>
      </c>
      <c r="G68" s="9">
        <v>223</v>
      </c>
      <c r="H68" s="9"/>
      <c r="I68" s="51">
        <f>I69</f>
        <v>5900</v>
      </c>
      <c r="J68" s="48"/>
      <c r="K68" s="51"/>
      <c r="L68" s="51"/>
    </row>
    <row r="69" spans="1:12" ht="12.75">
      <c r="A69" s="10" t="s">
        <v>50</v>
      </c>
      <c r="B69" s="38">
        <f t="shared" si="2"/>
        <v>41</v>
      </c>
      <c r="C69" s="22">
        <v>7</v>
      </c>
      <c r="D69" s="22">
        <v>1</v>
      </c>
      <c r="E69" s="21">
        <v>5100180080</v>
      </c>
      <c r="F69" s="3">
        <v>244</v>
      </c>
      <c r="G69" s="9">
        <v>223</v>
      </c>
      <c r="H69" s="13" t="s">
        <v>59</v>
      </c>
      <c r="I69" s="51">
        <v>5900</v>
      </c>
      <c r="J69" s="48"/>
      <c r="K69" s="51"/>
      <c r="L69" s="51"/>
    </row>
    <row r="70" spans="1:12" ht="12.75">
      <c r="A70" s="103" t="s">
        <v>52</v>
      </c>
      <c r="B70" s="38">
        <f t="shared" si="2"/>
        <v>42</v>
      </c>
      <c r="C70" s="22">
        <v>7</v>
      </c>
      <c r="D70" s="22">
        <v>1</v>
      </c>
      <c r="E70" s="21">
        <v>5100180080</v>
      </c>
      <c r="F70" s="3">
        <v>244</v>
      </c>
      <c r="G70" s="9">
        <v>225</v>
      </c>
      <c r="H70" s="13"/>
      <c r="I70" s="51">
        <v>2500</v>
      </c>
      <c r="J70" s="48"/>
      <c r="K70" s="51"/>
      <c r="L70" s="51"/>
    </row>
    <row r="71" spans="1:12" ht="12.75">
      <c r="A71" s="11" t="s">
        <v>53</v>
      </c>
      <c r="B71" s="38">
        <f t="shared" si="2"/>
        <v>43</v>
      </c>
      <c r="C71" s="22">
        <v>7</v>
      </c>
      <c r="D71" s="22">
        <v>1</v>
      </c>
      <c r="E71" s="21">
        <v>5100180080</v>
      </c>
      <c r="F71" s="3">
        <v>244</v>
      </c>
      <c r="G71" s="9">
        <v>226</v>
      </c>
      <c r="H71" s="9"/>
      <c r="I71" s="51">
        <v>69000</v>
      </c>
      <c r="J71" s="48"/>
      <c r="K71" s="51"/>
      <c r="L71" s="51"/>
    </row>
    <row r="72" spans="1:12" s="58" customFormat="1" ht="12.75">
      <c r="A72" s="59" t="s">
        <v>55</v>
      </c>
      <c r="B72" s="54">
        <f t="shared" si="2"/>
        <v>44</v>
      </c>
      <c r="C72" s="55">
        <v>7</v>
      </c>
      <c r="D72" s="55">
        <v>1</v>
      </c>
      <c r="E72" s="56">
        <v>5100180080</v>
      </c>
      <c r="F72" s="57">
        <v>240</v>
      </c>
      <c r="G72" s="15">
        <v>300</v>
      </c>
      <c r="H72" s="15"/>
      <c r="I72" s="52">
        <f>I73</f>
        <v>237000</v>
      </c>
      <c r="J72" s="62"/>
      <c r="K72" s="52"/>
      <c r="L72" s="52"/>
    </row>
    <row r="73" spans="1:12" ht="12.75">
      <c r="A73" s="12" t="s">
        <v>57</v>
      </c>
      <c r="B73" s="38">
        <f t="shared" si="2"/>
        <v>45</v>
      </c>
      <c r="C73" s="22">
        <v>7</v>
      </c>
      <c r="D73" s="22">
        <v>1</v>
      </c>
      <c r="E73" s="21">
        <v>5100180080</v>
      </c>
      <c r="F73" s="3">
        <v>244</v>
      </c>
      <c r="G73" s="9">
        <v>340</v>
      </c>
      <c r="H73" s="9"/>
      <c r="I73" s="51">
        <v>237000</v>
      </c>
      <c r="J73" s="48"/>
      <c r="K73" s="51"/>
      <c r="L73" s="51"/>
    </row>
    <row r="74" spans="1:13" s="7" customFormat="1" ht="9.75">
      <c r="A74" s="17" t="s">
        <v>64</v>
      </c>
      <c r="B74" s="38"/>
      <c r="C74" s="9"/>
      <c r="D74" s="9"/>
      <c r="E74" s="9"/>
      <c r="F74" s="9"/>
      <c r="G74" s="9"/>
      <c r="H74" s="9"/>
      <c r="I74" s="51">
        <f>I29</f>
        <v>9237020</v>
      </c>
      <c r="J74" s="51">
        <f>J52+J57+J31+J36+J47+J61+J66+J72</f>
        <v>0</v>
      </c>
      <c r="K74" s="51">
        <f>K52+K57+K31+K36+K47+K61+K66+K72</f>
        <v>12638260</v>
      </c>
      <c r="L74" s="51">
        <f>L52+L57+L31+L36+L47+L61+L66+L72</f>
        <v>12423880</v>
      </c>
      <c r="M74" s="102">
        <f>9237020-I74</f>
        <v>0</v>
      </c>
    </row>
    <row r="75" ht="12.75">
      <c r="M75" s="102"/>
    </row>
    <row r="76" spans="1:6" s="7" customFormat="1" ht="9.75">
      <c r="A76" s="7" t="s">
        <v>114</v>
      </c>
      <c r="F76" s="7" t="s">
        <v>66</v>
      </c>
    </row>
    <row r="77" s="7" customFormat="1" ht="9.75"/>
    <row r="78" spans="1:6" s="7" customFormat="1" ht="9.75">
      <c r="A78" s="7" t="s">
        <v>115</v>
      </c>
      <c r="F78" s="7" t="s">
        <v>68</v>
      </c>
    </row>
    <row r="79" ht="12.75">
      <c r="A79" s="7" t="s">
        <v>67</v>
      </c>
    </row>
  </sheetData>
  <mergeCells count="32">
    <mergeCell ref="I1:L1"/>
    <mergeCell ref="I2:L2"/>
    <mergeCell ref="A11:G11"/>
    <mergeCell ref="J9:J10"/>
    <mergeCell ref="J7:J8"/>
    <mergeCell ref="J11:J12"/>
    <mergeCell ref="J13:J14"/>
    <mergeCell ref="J15:J16"/>
    <mergeCell ref="J17:J18"/>
    <mergeCell ref="C26:H26"/>
    <mergeCell ref="I26:J26"/>
    <mergeCell ref="J19:J20"/>
    <mergeCell ref="H19:I20"/>
    <mergeCell ref="J21:J22"/>
    <mergeCell ref="J23:J24"/>
    <mergeCell ref="A26:A27"/>
    <mergeCell ref="B26:B27"/>
    <mergeCell ref="H21:I22"/>
    <mergeCell ref="H7:I8"/>
    <mergeCell ref="H9:I10"/>
    <mergeCell ref="H11:I12"/>
    <mergeCell ref="H13:I14"/>
    <mergeCell ref="K26:K27"/>
    <mergeCell ref="L26:L27"/>
    <mergeCell ref="A10:G10"/>
    <mergeCell ref="B13:G13"/>
    <mergeCell ref="B15:G15"/>
    <mergeCell ref="B17:G17"/>
    <mergeCell ref="B21:G21"/>
    <mergeCell ref="H23:I24"/>
    <mergeCell ref="H15:I16"/>
    <mergeCell ref="H17:I18"/>
  </mergeCells>
  <printOptions/>
  <pageMargins left="0.7874015748031497" right="0" top="0" bottom="0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124"/>
  <sheetViews>
    <sheetView showGridLines="0" workbookViewId="0" topLeftCell="A100">
      <selection activeCell="B121" sqref="B121"/>
    </sheetView>
  </sheetViews>
  <sheetFormatPr defaultColWidth="9.00390625" defaultRowHeight="12.75"/>
  <cols>
    <col min="1" max="1" width="0.2421875" style="64" customWidth="1"/>
    <col min="2" max="3" width="4.75390625" style="64" customWidth="1"/>
    <col min="4" max="4" width="6.75390625" style="64" customWidth="1"/>
    <col min="5" max="5" width="8.125" style="64" customWidth="1"/>
    <col min="6" max="6" width="4.75390625" style="64" customWidth="1"/>
    <col min="7" max="7" width="16.00390625" style="64" customWidth="1"/>
    <col min="8" max="12" width="4.75390625" style="64" customWidth="1"/>
    <col min="13" max="13" width="6.125" style="64" customWidth="1"/>
    <col min="14" max="15" width="4.75390625" style="64" customWidth="1"/>
    <col min="16" max="16" width="3.625" style="64" customWidth="1"/>
    <col min="17" max="19" width="4.75390625" style="64" customWidth="1"/>
    <col min="20" max="20" width="8.75390625" style="64" customWidth="1"/>
    <col min="21" max="22" width="4.75390625" style="64" customWidth="1"/>
    <col min="23" max="23" width="10.125" style="64" bestFit="1" customWidth="1"/>
    <col min="24" max="16384" width="9.125" style="64" customWidth="1"/>
  </cols>
  <sheetData>
    <row r="1" spans="13:19" s="63" customFormat="1" ht="12.75">
      <c r="M1" s="177" t="s">
        <v>13</v>
      </c>
      <c r="N1" s="177"/>
      <c r="O1" s="177"/>
      <c r="P1" s="177"/>
      <c r="Q1" s="177"/>
      <c r="R1" s="177"/>
      <c r="S1" s="177"/>
    </row>
    <row r="2" spans="13:19" s="63" customFormat="1" ht="26.25" customHeight="1">
      <c r="M2" s="178" t="s">
        <v>103</v>
      </c>
      <c r="N2" s="178"/>
      <c r="O2" s="178"/>
      <c r="P2" s="178"/>
      <c r="Q2" s="178"/>
      <c r="R2" s="178"/>
      <c r="S2" s="178"/>
    </row>
    <row r="4" s="63" customFormat="1" ht="12.75">
      <c r="M4" s="63" t="s">
        <v>104</v>
      </c>
    </row>
    <row r="5" s="63" customFormat="1" ht="12.75">
      <c r="M5" s="63" t="s">
        <v>92</v>
      </c>
    </row>
    <row r="6" s="63" customFormat="1" ht="5.25" customHeight="1"/>
    <row r="7" spans="2:19" s="63" customFormat="1" ht="12.75">
      <c r="B7" s="177" t="s">
        <v>26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</row>
    <row r="8" spans="2:19" s="63" customFormat="1" ht="12.75">
      <c r="B8" s="177" t="s">
        <v>162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</row>
    <row r="9" s="63" customFormat="1" ht="6.75" customHeight="1"/>
    <row r="10" spans="2:19" ht="12.75">
      <c r="B10" s="161" t="s">
        <v>27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</row>
    <row r="11" ht="6" customHeight="1"/>
    <row r="12" spans="2:19" ht="25.5" customHeight="1">
      <c r="B12" s="67" t="s">
        <v>28</v>
      </c>
      <c r="C12" s="113" t="s">
        <v>29</v>
      </c>
      <c r="D12" s="113"/>
      <c r="E12" s="113"/>
      <c r="F12" s="113"/>
      <c r="G12" s="113"/>
      <c r="H12" s="113"/>
      <c r="I12" s="113"/>
      <c r="J12" s="113"/>
      <c r="K12" s="113"/>
      <c r="L12" s="113" t="s">
        <v>15</v>
      </c>
      <c r="M12" s="113"/>
      <c r="N12" s="113"/>
      <c r="O12" s="113" t="s">
        <v>30</v>
      </c>
      <c r="P12" s="113"/>
      <c r="Q12" s="113"/>
      <c r="R12" s="113"/>
      <c r="S12" s="113"/>
    </row>
    <row r="13" spans="2:19" ht="12.75">
      <c r="B13" s="67">
        <v>1</v>
      </c>
      <c r="C13" s="113">
        <v>2</v>
      </c>
      <c r="D13" s="113"/>
      <c r="E13" s="113"/>
      <c r="F13" s="113"/>
      <c r="G13" s="113"/>
      <c r="H13" s="113"/>
      <c r="I13" s="113"/>
      <c r="J13" s="113"/>
      <c r="K13" s="113"/>
      <c r="L13" s="113">
        <v>3</v>
      </c>
      <c r="M13" s="113"/>
      <c r="N13" s="113"/>
      <c r="O13" s="113">
        <v>4</v>
      </c>
      <c r="P13" s="113"/>
      <c r="Q13" s="113"/>
      <c r="R13" s="113"/>
      <c r="S13" s="113"/>
    </row>
    <row r="14" spans="2:19" ht="12.75">
      <c r="B14" s="67">
        <v>1</v>
      </c>
      <c r="C14" s="113" t="s">
        <v>38</v>
      </c>
      <c r="D14" s="113"/>
      <c r="E14" s="113"/>
      <c r="F14" s="113"/>
      <c r="G14" s="113"/>
      <c r="H14" s="113"/>
      <c r="I14" s="113"/>
      <c r="J14" s="113"/>
      <c r="K14" s="113"/>
      <c r="L14" s="114" t="s">
        <v>58</v>
      </c>
      <c r="M14" s="114"/>
      <c r="N14" s="114"/>
      <c r="O14" s="111">
        <f>O15+O16</f>
        <v>901100</v>
      </c>
      <c r="P14" s="111"/>
      <c r="Q14" s="111"/>
      <c r="R14" s="111"/>
      <c r="S14" s="111"/>
    </row>
    <row r="15" spans="2:19" ht="12.75">
      <c r="B15" s="67"/>
      <c r="C15" s="118" t="s">
        <v>93</v>
      </c>
      <c r="D15" s="119"/>
      <c r="E15" s="119"/>
      <c r="F15" s="119"/>
      <c r="G15" s="119"/>
      <c r="H15" s="119"/>
      <c r="I15" s="119"/>
      <c r="J15" s="119"/>
      <c r="K15" s="120"/>
      <c r="L15" s="139"/>
      <c r="M15" s="121"/>
      <c r="N15" s="140"/>
      <c r="O15" s="141"/>
      <c r="P15" s="142"/>
      <c r="Q15" s="142"/>
      <c r="R15" s="142"/>
      <c r="S15" s="143"/>
    </row>
    <row r="16" spans="2:19" ht="12.75">
      <c r="B16" s="67"/>
      <c r="C16" s="118" t="s">
        <v>94</v>
      </c>
      <c r="D16" s="119"/>
      <c r="E16" s="119"/>
      <c r="F16" s="119"/>
      <c r="G16" s="119"/>
      <c r="H16" s="119"/>
      <c r="I16" s="119"/>
      <c r="J16" s="119"/>
      <c r="K16" s="120"/>
      <c r="L16" s="139"/>
      <c r="M16" s="121"/>
      <c r="N16" s="140"/>
      <c r="O16" s="141">
        <v>901100</v>
      </c>
      <c r="P16" s="142"/>
      <c r="Q16" s="142"/>
      <c r="R16" s="142"/>
      <c r="S16" s="143"/>
    </row>
    <row r="17" spans="2:19" ht="12.75">
      <c r="B17" s="67"/>
      <c r="C17" s="214" t="s">
        <v>163</v>
      </c>
      <c r="D17" s="215"/>
      <c r="E17" s="215"/>
      <c r="F17" s="215"/>
      <c r="G17" s="215"/>
      <c r="H17" s="215"/>
      <c r="I17" s="215"/>
      <c r="J17" s="215"/>
      <c r="K17" s="216"/>
      <c r="L17" s="139"/>
      <c r="M17" s="121"/>
      <c r="N17" s="140"/>
      <c r="O17" s="141"/>
      <c r="P17" s="142"/>
      <c r="Q17" s="142"/>
      <c r="R17" s="142"/>
      <c r="S17" s="143"/>
    </row>
    <row r="20" spans="2:19" ht="12.75">
      <c r="B20" s="161" t="s">
        <v>31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</row>
    <row r="22" spans="2:19" ht="49.5" customHeight="1">
      <c r="B22" s="67" t="s">
        <v>28</v>
      </c>
      <c r="C22" s="113" t="s">
        <v>29</v>
      </c>
      <c r="D22" s="113"/>
      <c r="E22" s="113"/>
      <c r="F22" s="113"/>
      <c r="G22" s="113"/>
      <c r="H22" s="113" t="s">
        <v>32</v>
      </c>
      <c r="I22" s="113"/>
      <c r="J22" s="113" t="s">
        <v>81</v>
      </c>
      <c r="K22" s="113"/>
      <c r="L22" s="113"/>
      <c r="M22" s="141" t="s">
        <v>73</v>
      </c>
      <c r="N22" s="143"/>
      <c r="O22" s="141" t="s">
        <v>75</v>
      </c>
      <c r="P22" s="143"/>
      <c r="Q22" s="113" t="s">
        <v>33</v>
      </c>
      <c r="R22" s="113"/>
      <c r="S22" s="113"/>
    </row>
    <row r="23" spans="2:19" ht="12.75">
      <c r="B23" s="53">
        <v>1</v>
      </c>
      <c r="C23" s="113">
        <v>2</v>
      </c>
      <c r="D23" s="113"/>
      <c r="E23" s="113"/>
      <c r="F23" s="113"/>
      <c r="G23" s="113"/>
      <c r="H23" s="113">
        <v>3</v>
      </c>
      <c r="I23" s="113"/>
      <c r="J23" s="113">
        <v>4</v>
      </c>
      <c r="K23" s="113"/>
      <c r="L23" s="113"/>
      <c r="M23" s="113">
        <v>5</v>
      </c>
      <c r="N23" s="113"/>
      <c r="O23" s="141">
        <v>6</v>
      </c>
      <c r="P23" s="143"/>
      <c r="Q23" s="113">
        <v>7</v>
      </c>
      <c r="R23" s="113"/>
      <c r="S23" s="113"/>
    </row>
    <row r="24" spans="2:19" ht="16.5" customHeight="1">
      <c r="B24" s="67">
        <v>1</v>
      </c>
      <c r="C24" s="169" t="s">
        <v>80</v>
      </c>
      <c r="D24" s="169"/>
      <c r="E24" s="169"/>
      <c r="F24" s="169"/>
      <c r="G24" s="169"/>
      <c r="H24" s="114" t="s">
        <v>62</v>
      </c>
      <c r="I24" s="114"/>
      <c r="J24" s="113"/>
      <c r="K24" s="113"/>
      <c r="L24" s="113"/>
      <c r="M24" s="113"/>
      <c r="N24" s="113"/>
      <c r="O24" s="141"/>
      <c r="P24" s="143"/>
      <c r="Q24" s="113">
        <f>J24*M24*O24</f>
        <v>0</v>
      </c>
      <c r="R24" s="113"/>
      <c r="S24" s="113"/>
    </row>
    <row r="25" spans="2:19" ht="16.5" customHeight="1">
      <c r="B25" s="67">
        <v>1</v>
      </c>
      <c r="C25" s="169" t="s">
        <v>86</v>
      </c>
      <c r="D25" s="169"/>
      <c r="E25" s="169"/>
      <c r="F25" s="169"/>
      <c r="G25" s="169"/>
      <c r="H25" s="114" t="s">
        <v>62</v>
      </c>
      <c r="I25" s="114"/>
      <c r="J25" s="113">
        <v>0</v>
      </c>
      <c r="K25" s="113"/>
      <c r="L25" s="113"/>
      <c r="M25" s="113">
        <v>12</v>
      </c>
      <c r="N25" s="113"/>
      <c r="O25" s="141">
        <v>50</v>
      </c>
      <c r="P25" s="143"/>
      <c r="Q25" s="113">
        <f>J25*M25*O25</f>
        <v>0</v>
      </c>
      <c r="R25" s="113"/>
      <c r="S25" s="113"/>
    </row>
    <row r="26" spans="2:20" ht="12.75">
      <c r="B26" s="67"/>
      <c r="C26" s="170" t="s">
        <v>61</v>
      </c>
      <c r="D26" s="170"/>
      <c r="E26" s="170"/>
      <c r="F26" s="170"/>
      <c r="G26" s="170"/>
      <c r="H26" s="146"/>
      <c r="I26" s="146"/>
      <c r="J26" s="111"/>
      <c r="K26" s="111"/>
      <c r="L26" s="111"/>
      <c r="M26" s="111"/>
      <c r="N26" s="111"/>
      <c r="O26" s="111"/>
      <c r="P26" s="111"/>
      <c r="Q26" s="111">
        <f>SUM(Q24:Q25)</f>
        <v>0</v>
      </c>
      <c r="R26" s="111"/>
      <c r="S26" s="111"/>
      <c r="T26" s="64">
        <f>Q26</f>
        <v>0</v>
      </c>
    </row>
    <row r="27" spans="2:18" ht="12.7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2:19" ht="12.75">
      <c r="B28" s="156" t="s">
        <v>36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</row>
    <row r="29" spans="2:18" ht="25.5" customHeight="1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2:19" ht="25.5" customHeight="1">
      <c r="B30" s="67" t="s">
        <v>28</v>
      </c>
      <c r="C30" s="113" t="s">
        <v>29</v>
      </c>
      <c r="D30" s="113"/>
      <c r="E30" s="113"/>
      <c r="F30" s="113"/>
      <c r="G30" s="113"/>
      <c r="H30" s="113"/>
      <c r="I30" s="113"/>
      <c r="J30" s="113"/>
      <c r="K30" s="113"/>
      <c r="L30" s="113" t="s">
        <v>15</v>
      </c>
      <c r="M30" s="113"/>
      <c r="N30" s="113"/>
      <c r="O30" s="113" t="s">
        <v>30</v>
      </c>
      <c r="P30" s="113"/>
      <c r="Q30" s="113"/>
      <c r="R30" s="113"/>
      <c r="S30" s="113"/>
    </row>
    <row r="31" spans="2:19" ht="12.75">
      <c r="B31" s="53">
        <v>1</v>
      </c>
      <c r="C31" s="113">
        <v>2</v>
      </c>
      <c r="D31" s="113"/>
      <c r="E31" s="113"/>
      <c r="F31" s="113"/>
      <c r="G31" s="113"/>
      <c r="H31" s="113"/>
      <c r="I31" s="113"/>
      <c r="J31" s="113"/>
      <c r="K31" s="113"/>
      <c r="L31" s="113">
        <v>3</v>
      </c>
      <c r="M31" s="113"/>
      <c r="N31" s="113"/>
      <c r="O31" s="113">
        <v>4</v>
      </c>
      <c r="P31" s="113"/>
      <c r="Q31" s="113"/>
      <c r="R31" s="113"/>
      <c r="S31" s="113"/>
    </row>
    <row r="32" spans="2:21" ht="26.25" customHeight="1">
      <c r="B32" s="67">
        <v>1</v>
      </c>
      <c r="C32" s="118" t="s">
        <v>76</v>
      </c>
      <c r="D32" s="119"/>
      <c r="E32" s="119"/>
      <c r="F32" s="119"/>
      <c r="G32" s="119"/>
      <c r="H32" s="119"/>
      <c r="I32" s="119"/>
      <c r="J32" s="119"/>
      <c r="K32" s="120"/>
      <c r="L32" s="114" t="s">
        <v>34</v>
      </c>
      <c r="M32" s="114"/>
      <c r="N32" s="114"/>
      <c r="O32" s="111">
        <f>O33+O36</f>
        <v>272200</v>
      </c>
      <c r="P32" s="111"/>
      <c r="Q32" s="111"/>
      <c r="R32" s="111"/>
      <c r="S32" s="111"/>
      <c r="T32" s="73"/>
      <c r="U32" s="74"/>
    </row>
    <row r="33" spans="2:21" ht="12.75">
      <c r="B33" s="67"/>
      <c r="C33" s="171" t="s">
        <v>95</v>
      </c>
      <c r="D33" s="172"/>
      <c r="E33" s="172"/>
      <c r="F33" s="172"/>
      <c r="G33" s="172"/>
      <c r="H33" s="172"/>
      <c r="I33" s="172"/>
      <c r="J33" s="172"/>
      <c r="K33" s="173"/>
      <c r="L33" s="70"/>
      <c r="M33" s="71"/>
      <c r="N33" s="72"/>
      <c r="O33" s="174">
        <f>O34+O35</f>
        <v>0</v>
      </c>
      <c r="P33" s="175"/>
      <c r="Q33" s="175"/>
      <c r="R33" s="175"/>
      <c r="S33" s="176"/>
      <c r="T33" s="75"/>
      <c r="U33" s="74"/>
    </row>
    <row r="34" spans="2:21" ht="12.75">
      <c r="B34" s="67"/>
      <c r="C34" s="118" t="s">
        <v>96</v>
      </c>
      <c r="D34" s="119"/>
      <c r="E34" s="119"/>
      <c r="F34" s="119"/>
      <c r="G34" s="119"/>
      <c r="H34" s="119"/>
      <c r="I34" s="119"/>
      <c r="J34" s="119"/>
      <c r="K34" s="120"/>
      <c r="L34" s="70"/>
      <c r="M34" s="71"/>
      <c r="N34" s="72"/>
      <c r="O34" s="141"/>
      <c r="P34" s="142"/>
      <c r="Q34" s="142"/>
      <c r="R34" s="142"/>
      <c r="S34" s="143"/>
      <c r="T34" s="75"/>
      <c r="U34" s="74"/>
    </row>
    <row r="35" spans="2:21" ht="12.75">
      <c r="B35" s="67"/>
      <c r="C35" s="118" t="s">
        <v>97</v>
      </c>
      <c r="D35" s="119"/>
      <c r="E35" s="119"/>
      <c r="F35" s="119"/>
      <c r="G35" s="119"/>
      <c r="H35" s="119"/>
      <c r="I35" s="119"/>
      <c r="J35" s="119"/>
      <c r="K35" s="120"/>
      <c r="L35" s="70"/>
      <c r="M35" s="71"/>
      <c r="N35" s="72"/>
      <c r="O35" s="141"/>
      <c r="P35" s="142"/>
      <c r="Q35" s="142"/>
      <c r="R35" s="142"/>
      <c r="S35" s="143"/>
      <c r="T35" s="75"/>
      <c r="U35" s="74"/>
    </row>
    <row r="36" spans="2:21" ht="12.75">
      <c r="B36" s="67"/>
      <c r="C36" s="171" t="s">
        <v>98</v>
      </c>
      <c r="D36" s="172"/>
      <c r="E36" s="172"/>
      <c r="F36" s="172"/>
      <c r="G36" s="172"/>
      <c r="H36" s="172"/>
      <c r="I36" s="172"/>
      <c r="J36" s="172"/>
      <c r="K36" s="173"/>
      <c r="L36" s="34"/>
      <c r="M36" s="35"/>
      <c r="N36" s="36"/>
      <c r="O36" s="174">
        <f>O37+O38</f>
        <v>272200</v>
      </c>
      <c r="P36" s="175"/>
      <c r="Q36" s="175"/>
      <c r="R36" s="175"/>
      <c r="S36" s="176"/>
      <c r="T36" s="75">
        <f>O16*30.2/100</f>
        <v>272132.2</v>
      </c>
      <c r="U36" s="74"/>
    </row>
    <row r="37" spans="2:21" ht="12.75">
      <c r="B37" s="67"/>
      <c r="C37" s="118" t="s">
        <v>96</v>
      </c>
      <c r="D37" s="119"/>
      <c r="E37" s="119"/>
      <c r="F37" s="119"/>
      <c r="G37" s="119"/>
      <c r="H37" s="119"/>
      <c r="I37" s="119"/>
      <c r="J37" s="119"/>
      <c r="K37" s="120"/>
      <c r="L37" s="139"/>
      <c r="M37" s="121"/>
      <c r="N37" s="140"/>
      <c r="O37" s="141">
        <v>28000</v>
      </c>
      <c r="P37" s="142"/>
      <c r="Q37" s="142"/>
      <c r="R37" s="142"/>
      <c r="S37" s="143"/>
      <c r="T37" s="75">
        <f>O16*3.1/100</f>
        <v>27934.1</v>
      </c>
      <c r="U37" s="74"/>
    </row>
    <row r="38" spans="2:20" ht="12.75">
      <c r="B38" s="67"/>
      <c r="C38" s="118" t="s">
        <v>97</v>
      </c>
      <c r="D38" s="119"/>
      <c r="E38" s="119"/>
      <c r="F38" s="119"/>
      <c r="G38" s="119"/>
      <c r="H38" s="119"/>
      <c r="I38" s="119"/>
      <c r="J38" s="119"/>
      <c r="K38" s="120"/>
      <c r="L38" s="139"/>
      <c r="M38" s="121"/>
      <c r="N38" s="140"/>
      <c r="O38" s="141">
        <v>244200</v>
      </c>
      <c r="P38" s="142"/>
      <c r="Q38" s="142"/>
      <c r="R38" s="142"/>
      <c r="S38" s="143"/>
      <c r="T38" s="64">
        <f>O16*27.1/100</f>
        <v>244198.1</v>
      </c>
    </row>
    <row r="39" spans="2:19" ht="12.75"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8"/>
      <c r="M39" s="78"/>
      <c r="N39" s="78"/>
      <c r="O39" s="79"/>
      <c r="P39" s="79"/>
      <c r="Q39" s="79"/>
      <c r="R39" s="79"/>
      <c r="S39" s="79"/>
    </row>
    <row r="40" spans="2:19" ht="12.75"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8"/>
      <c r="M40" s="78"/>
      <c r="N40" s="78"/>
      <c r="O40" s="79"/>
      <c r="P40" s="79"/>
      <c r="Q40" s="79"/>
      <c r="R40" s="79"/>
      <c r="S40" s="79"/>
    </row>
    <row r="41" spans="2:19" ht="12.75">
      <c r="B41" s="161" t="s">
        <v>79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</row>
    <row r="42" ht="12.75">
      <c r="Q42" s="64" t="s">
        <v>40</v>
      </c>
    </row>
    <row r="43" spans="2:19" ht="25.5">
      <c r="B43" s="67" t="s">
        <v>28</v>
      </c>
      <c r="C43" s="113" t="s">
        <v>29</v>
      </c>
      <c r="D43" s="113"/>
      <c r="E43" s="113"/>
      <c r="F43" s="113"/>
      <c r="G43" s="113"/>
      <c r="H43" s="113" t="s">
        <v>32</v>
      </c>
      <c r="I43" s="113"/>
      <c r="J43" s="113" t="s">
        <v>72</v>
      </c>
      <c r="K43" s="113"/>
      <c r="L43" s="113"/>
      <c r="M43" s="113" t="s">
        <v>73</v>
      </c>
      <c r="N43" s="113"/>
      <c r="O43" s="113"/>
      <c r="P43" s="113" t="s">
        <v>74</v>
      </c>
      <c r="Q43" s="113"/>
      <c r="R43" s="113"/>
      <c r="S43" s="113"/>
    </row>
    <row r="44" spans="2:19" ht="13.5" customHeight="1">
      <c r="B44" s="53">
        <v>1</v>
      </c>
      <c r="C44" s="113">
        <v>2</v>
      </c>
      <c r="D44" s="113"/>
      <c r="E44" s="113"/>
      <c r="F44" s="113"/>
      <c r="G44" s="113"/>
      <c r="H44" s="113">
        <v>3</v>
      </c>
      <c r="I44" s="113"/>
      <c r="J44" s="113">
        <v>4</v>
      </c>
      <c r="K44" s="113"/>
      <c r="L44" s="113"/>
      <c r="M44" s="113">
        <v>5</v>
      </c>
      <c r="N44" s="113"/>
      <c r="O44" s="113"/>
      <c r="P44" s="113">
        <v>6</v>
      </c>
      <c r="Q44" s="113"/>
      <c r="R44" s="113"/>
      <c r="S44" s="113"/>
    </row>
    <row r="45" spans="2:20" ht="45" customHeight="1">
      <c r="B45" s="66">
        <v>1</v>
      </c>
      <c r="C45" s="136" t="s">
        <v>105</v>
      </c>
      <c r="D45" s="137"/>
      <c r="E45" s="137"/>
      <c r="F45" s="137"/>
      <c r="G45" s="138"/>
      <c r="H45" s="114" t="s">
        <v>35</v>
      </c>
      <c r="I45" s="114"/>
      <c r="J45" s="165">
        <v>416.66</v>
      </c>
      <c r="K45" s="165"/>
      <c r="L45" s="165"/>
      <c r="M45" s="166">
        <v>12</v>
      </c>
      <c r="N45" s="166"/>
      <c r="O45" s="166"/>
      <c r="P45" s="113">
        <v>5000</v>
      </c>
      <c r="Q45" s="113"/>
      <c r="R45" s="113"/>
      <c r="S45" s="113"/>
      <c r="T45" s="64">
        <f>J45*M45</f>
        <v>4999.92</v>
      </c>
    </row>
    <row r="46" spans="2:20" ht="33.75" customHeight="1">
      <c r="B46" s="66">
        <v>2</v>
      </c>
      <c r="C46" s="136" t="s">
        <v>106</v>
      </c>
      <c r="D46" s="137"/>
      <c r="E46" s="137"/>
      <c r="F46" s="137"/>
      <c r="G46" s="138"/>
      <c r="H46" s="139" t="s">
        <v>35</v>
      </c>
      <c r="I46" s="140"/>
      <c r="J46" s="116">
        <v>826.66</v>
      </c>
      <c r="K46" s="117"/>
      <c r="L46" s="104"/>
      <c r="M46" s="105">
        <v>12</v>
      </c>
      <c r="N46" s="106"/>
      <c r="O46" s="107"/>
      <c r="P46" s="141">
        <v>9920</v>
      </c>
      <c r="Q46" s="142"/>
      <c r="R46" s="142"/>
      <c r="S46" s="143"/>
      <c r="T46" s="64">
        <f>J46*M46</f>
        <v>9919.92</v>
      </c>
    </row>
    <row r="47" spans="2:20" ht="12.75">
      <c r="B47" s="66">
        <v>3</v>
      </c>
      <c r="C47" s="136" t="s">
        <v>140</v>
      </c>
      <c r="D47" s="137"/>
      <c r="E47" s="137"/>
      <c r="F47" s="137"/>
      <c r="G47" s="138"/>
      <c r="H47" s="139" t="s">
        <v>35</v>
      </c>
      <c r="I47" s="140"/>
      <c r="J47" s="116">
        <v>150</v>
      </c>
      <c r="K47" s="117"/>
      <c r="L47" s="104"/>
      <c r="M47" s="105">
        <v>12</v>
      </c>
      <c r="N47" s="106"/>
      <c r="O47" s="107"/>
      <c r="P47" s="141">
        <v>1800</v>
      </c>
      <c r="Q47" s="142"/>
      <c r="R47" s="142"/>
      <c r="S47" s="143"/>
      <c r="T47" s="64">
        <f>J47*M47</f>
        <v>1800</v>
      </c>
    </row>
    <row r="48" spans="2:20" ht="12.75">
      <c r="B48" s="66">
        <v>4</v>
      </c>
      <c r="C48" s="136" t="s">
        <v>131</v>
      </c>
      <c r="D48" s="137"/>
      <c r="E48" s="137"/>
      <c r="F48" s="137"/>
      <c r="G48" s="138"/>
      <c r="H48" s="139" t="s">
        <v>35</v>
      </c>
      <c r="I48" s="140"/>
      <c r="J48" s="83"/>
      <c r="K48" s="80"/>
      <c r="L48" s="81"/>
      <c r="M48" s="82"/>
      <c r="N48" s="84"/>
      <c r="O48" s="85"/>
      <c r="P48" s="141"/>
      <c r="Q48" s="142"/>
      <c r="R48" s="142"/>
      <c r="S48" s="143"/>
      <c r="T48" s="64">
        <f>J48*M48</f>
        <v>0</v>
      </c>
    </row>
    <row r="49" spans="2:20" ht="12.75">
      <c r="B49" s="86"/>
      <c r="C49" s="145" t="s">
        <v>61</v>
      </c>
      <c r="D49" s="145"/>
      <c r="E49" s="145"/>
      <c r="F49" s="145"/>
      <c r="G49" s="145"/>
      <c r="H49" s="146"/>
      <c r="I49" s="146"/>
      <c r="J49" s="147"/>
      <c r="K49" s="147"/>
      <c r="L49" s="147"/>
      <c r="M49" s="147"/>
      <c r="N49" s="147"/>
      <c r="O49" s="147"/>
      <c r="P49" s="147">
        <f>SUM(P45:S48)</f>
        <v>16720</v>
      </c>
      <c r="Q49" s="147"/>
      <c r="R49" s="147"/>
      <c r="S49" s="147"/>
      <c r="T49" s="64">
        <f>P49</f>
        <v>16720</v>
      </c>
    </row>
    <row r="51" spans="2:19" ht="12.75">
      <c r="B51" s="161" t="s">
        <v>87</v>
      </c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</row>
    <row r="52" ht="12.75" customHeight="1">
      <c r="Q52" s="64" t="s">
        <v>40</v>
      </c>
    </row>
    <row r="53" spans="2:19" ht="25.5">
      <c r="B53" s="67" t="s">
        <v>28</v>
      </c>
      <c r="C53" s="113" t="s">
        <v>29</v>
      </c>
      <c r="D53" s="113"/>
      <c r="E53" s="113"/>
      <c r="F53" s="113"/>
      <c r="G53" s="113"/>
      <c r="H53" s="113" t="s">
        <v>32</v>
      </c>
      <c r="I53" s="113"/>
      <c r="J53" s="113" t="s">
        <v>82</v>
      </c>
      <c r="K53" s="113"/>
      <c r="L53" s="113"/>
      <c r="M53" s="113" t="s">
        <v>77</v>
      </c>
      <c r="N53" s="113"/>
      <c r="O53" s="113"/>
      <c r="P53" s="113" t="s">
        <v>74</v>
      </c>
      <c r="Q53" s="113"/>
      <c r="R53" s="113"/>
      <c r="S53" s="113"/>
    </row>
    <row r="54" spans="2:19" ht="17.25" customHeight="1">
      <c r="B54" s="53">
        <v>1</v>
      </c>
      <c r="C54" s="113">
        <v>2</v>
      </c>
      <c r="D54" s="113"/>
      <c r="E54" s="113"/>
      <c r="F54" s="113"/>
      <c r="G54" s="113"/>
      <c r="H54" s="113">
        <v>3</v>
      </c>
      <c r="I54" s="113"/>
      <c r="J54" s="113">
        <v>4</v>
      </c>
      <c r="K54" s="113"/>
      <c r="L54" s="113"/>
      <c r="M54" s="113">
        <v>5</v>
      </c>
      <c r="N54" s="113"/>
      <c r="O54" s="113"/>
      <c r="P54" s="113">
        <v>6</v>
      </c>
      <c r="Q54" s="113"/>
      <c r="R54" s="113"/>
      <c r="S54" s="113"/>
    </row>
    <row r="55" spans="2:20" ht="102" customHeight="1">
      <c r="B55" s="67">
        <v>1</v>
      </c>
      <c r="C55" s="136" t="s">
        <v>108</v>
      </c>
      <c r="D55" s="137"/>
      <c r="E55" s="137"/>
      <c r="F55" s="137"/>
      <c r="G55" s="138"/>
      <c r="H55" s="114" t="s">
        <v>37</v>
      </c>
      <c r="I55" s="114"/>
      <c r="J55" s="113">
        <v>8.43</v>
      </c>
      <c r="K55" s="113"/>
      <c r="L55" s="113"/>
      <c r="M55" s="144">
        <v>50120</v>
      </c>
      <c r="N55" s="144"/>
      <c r="O55" s="144"/>
      <c r="P55" s="113">
        <v>422970</v>
      </c>
      <c r="Q55" s="113"/>
      <c r="R55" s="113"/>
      <c r="S55" s="113"/>
      <c r="T55" s="64">
        <f>J55*M55</f>
        <v>422511.6</v>
      </c>
    </row>
    <row r="56" spans="2:20" ht="36.75" customHeight="1">
      <c r="B56" s="67">
        <v>2</v>
      </c>
      <c r="C56" s="136" t="s">
        <v>109</v>
      </c>
      <c r="D56" s="137"/>
      <c r="E56" s="137"/>
      <c r="F56" s="137"/>
      <c r="G56" s="138"/>
      <c r="H56" s="114" t="s">
        <v>37</v>
      </c>
      <c r="I56" s="114"/>
      <c r="J56" s="113">
        <v>44.85</v>
      </c>
      <c r="K56" s="113"/>
      <c r="L56" s="113"/>
      <c r="M56" s="144">
        <v>640</v>
      </c>
      <c r="N56" s="144"/>
      <c r="O56" s="144"/>
      <c r="P56" s="113">
        <v>28710</v>
      </c>
      <c r="Q56" s="113"/>
      <c r="R56" s="113"/>
      <c r="S56" s="113"/>
      <c r="T56" s="64">
        <f>J56*M56</f>
        <v>28704</v>
      </c>
    </row>
    <row r="57" spans="2:20" ht="12.75">
      <c r="B57" s="67">
        <v>3</v>
      </c>
      <c r="C57" s="118" t="s">
        <v>88</v>
      </c>
      <c r="D57" s="119"/>
      <c r="E57" s="119"/>
      <c r="F57" s="119"/>
      <c r="G57" s="120"/>
      <c r="H57" s="114" t="s">
        <v>37</v>
      </c>
      <c r="I57" s="114"/>
      <c r="J57" s="113"/>
      <c r="K57" s="113"/>
      <c r="L57" s="113"/>
      <c r="M57" s="144"/>
      <c r="N57" s="144"/>
      <c r="O57" s="144"/>
      <c r="P57" s="113">
        <v>91300</v>
      </c>
      <c r="Q57" s="113"/>
      <c r="R57" s="113"/>
      <c r="S57" s="113"/>
      <c r="T57" s="64">
        <f>J57*M57</f>
        <v>0</v>
      </c>
    </row>
    <row r="58" spans="2:20" ht="25.5" customHeight="1">
      <c r="B58" s="67">
        <v>4</v>
      </c>
      <c r="C58" s="136" t="s">
        <v>107</v>
      </c>
      <c r="D58" s="137"/>
      <c r="E58" s="137"/>
      <c r="F58" s="137"/>
      <c r="G58" s="138"/>
      <c r="H58" s="114" t="s">
        <v>37</v>
      </c>
      <c r="I58" s="114"/>
      <c r="J58" s="141">
        <v>1910.22</v>
      </c>
      <c r="K58" s="142"/>
      <c r="L58" s="143"/>
      <c r="M58" s="162">
        <v>257.2</v>
      </c>
      <c r="N58" s="163"/>
      <c r="O58" s="164"/>
      <c r="P58" s="113">
        <v>491310</v>
      </c>
      <c r="Q58" s="113"/>
      <c r="R58" s="113"/>
      <c r="S58" s="113"/>
      <c r="T58" s="64">
        <f>J58*M58</f>
        <v>491308.584</v>
      </c>
    </row>
    <row r="59" spans="2:20" ht="12.75">
      <c r="B59" s="67"/>
      <c r="C59" s="145" t="s">
        <v>61</v>
      </c>
      <c r="D59" s="145"/>
      <c r="E59" s="145"/>
      <c r="F59" s="145"/>
      <c r="G59" s="145"/>
      <c r="H59" s="146"/>
      <c r="I59" s="146"/>
      <c r="J59" s="112"/>
      <c r="K59" s="151"/>
      <c r="L59" s="152"/>
      <c r="M59" s="112"/>
      <c r="N59" s="151"/>
      <c r="O59" s="152"/>
      <c r="P59" s="112">
        <f>SUM(P55:P58)</f>
        <v>1034290</v>
      </c>
      <c r="Q59" s="151"/>
      <c r="R59" s="151"/>
      <c r="S59" s="152"/>
      <c r="T59" s="64">
        <f>J59*M59</f>
        <v>0</v>
      </c>
    </row>
    <row r="61" spans="2:19" ht="12.75">
      <c r="B61" s="156" t="s">
        <v>89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</row>
    <row r="62" spans="2:18" ht="12.7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spans="2:19" ht="25.5">
      <c r="B63" s="67" t="s">
        <v>28</v>
      </c>
      <c r="C63" s="113" t="s">
        <v>29</v>
      </c>
      <c r="D63" s="113"/>
      <c r="E63" s="113"/>
      <c r="F63" s="113"/>
      <c r="G63" s="113"/>
      <c r="H63" s="113"/>
      <c r="I63" s="113"/>
      <c r="J63" s="113"/>
      <c r="K63" s="113"/>
      <c r="L63" s="113" t="s">
        <v>15</v>
      </c>
      <c r="M63" s="113"/>
      <c r="N63" s="113"/>
      <c r="O63" s="113" t="s">
        <v>30</v>
      </c>
      <c r="P63" s="113"/>
      <c r="Q63" s="113"/>
      <c r="R63" s="113"/>
      <c r="S63" s="113"/>
    </row>
    <row r="64" spans="2:19" ht="12.75" customHeight="1">
      <c r="B64" s="53">
        <v>1</v>
      </c>
      <c r="C64" s="113">
        <v>2</v>
      </c>
      <c r="D64" s="113"/>
      <c r="E64" s="113"/>
      <c r="F64" s="113"/>
      <c r="G64" s="113"/>
      <c r="H64" s="113"/>
      <c r="I64" s="113"/>
      <c r="J64" s="113"/>
      <c r="K64" s="113"/>
      <c r="L64" s="113">
        <v>3</v>
      </c>
      <c r="M64" s="113"/>
      <c r="N64" s="113"/>
      <c r="O64" s="113">
        <v>4</v>
      </c>
      <c r="P64" s="113"/>
      <c r="Q64" s="113"/>
      <c r="R64" s="113"/>
      <c r="S64" s="113"/>
    </row>
    <row r="65" spans="2:19" ht="12.75" customHeight="1">
      <c r="B65" s="67">
        <v>1</v>
      </c>
      <c r="C65" s="118" t="s">
        <v>164</v>
      </c>
      <c r="D65" s="119"/>
      <c r="E65" s="119"/>
      <c r="F65" s="119"/>
      <c r="G65" s="119"/>
      <c r="H65" s="119"/>
      <c r="I65" s="119"/>
      <c r="J65" s="119"/>
      <c r="K65" s="120"/>
      <c r="L65" s="139" t="s">
        <v>63</v>
      </c>
      <c r="M65" s="121"/>
      <c r="N65" s="140"/>
      <c r="O65" s="122">
        <v>43300</v>
      </c>
      <c r="P65" s="123"/>
      <c r="Q65" s="123"/>
      <c r="R65" s="123"/>
      <c r="S65" s="124"/>
    </row>
    <row r="66" spans="2:19" ht="12.75">
      <c r="B66" s="67">
        <v>2</v>
      </c>
      <c r="C66" s="118" t="s">
        <v>118</v>
      </c>
      <c r="D66" s="119"/>
      <c r="E66" s="119"/>
      <c r="F66" s="119"/>
      <c r="G66" s="119"/>
      <c r="H66" s="119"/>
      <c r="I66" s="119"/>
      <c r="J66" s="119"/>
      <c r="K66" s="120"/>
      <c r="L66" s="139" t="s">
        <v>63</v>
      </c>
      <c r="M66" s="121"/>
      <c r="N66" s="140"/>
      <c r="O66" s="122">
        <v>19000</v>
      </c>
      <c r="P66" s="123"/>
      <c r="Q66" s="123"/>
      <c r="R66" s="123"/>
      <c r="S66" s="124"/>
    </row>
    <row r="67" spans="2:19" ht="12.75">
      <c r="B67" s="67">
        <v>3</v>
      </c>
      <c r="C67" s="118" t="s">
        <v>141</v>
      </c>
      <c r="D67" s="119"/>
      <c r="E67" s="119"/>
      <c r="F67" s="119"/>
      <c r="G67" s="119"/>
      <c r="H67" s="119"/>
      <c r="I67" s="119"/>
      <c r="J67" s="119"/>
      <c r="K67" s="120"/>
      <c r="L67" s="139" t="s">
        <v>63</v>
      </c>
      <c r="M67" s="121"/>
      <c r="N67" s="140"/>
      <c r="O67" s="122">
        <v>6000</v>
      </c>
      <c r="P67" s="123"/>
      <c r="Q67" s="123"/>
      <c r="R67" s="123"/>
      <c r="S67" s="124"/>
    </row>
    <row r="68" spans="2:19" ht="12.75">
      <c r="B68" s="67">
        <v>4</v>
      </c>
      <c r="C68" s="118" t="s">
        <v>126</v>
      </c>
      <c r="D68" s="119"/>
      <c r="E68" s="119"/>
      <c r="F68" s="119"/>
      <c r="G68" s="119"/>
      <c r="H68" s="119"/>
      <c r="I68" s="119"/>
      <c r="J68" s="119"/>
      <c r="K68" s="120"/>
      <c r="L68" s="70"/>
      <c r="M68" s="71" t="s">
        <v>63</v>
      </c>
      <c r="N68" s="72"/>
      <c r="O68" s="122"/>
      <c r="P68" s="123"/>
      <c r="Q68" s="123"/>
      <c r="R68" s="123"/>
      <c r="S68" s="124"/>
    </row>
    <row r="69" spans="2:19" ht="12.75">
      <c r="B69" s="67"/>
      <c r="C69" s="118"/>
      <c r="D69" s="119"/>
      <c r="E69" s="119"/>
      <c r="F69" s="119"/>
      <c r="G69" s="119"/>
      <c r="H69" s="119"/>
      <c r="I69" s="119"/>
      <c r="J69" s="119"/>
      <c r="K69" s="120"/>
      <c r="L69" s="70"/>
      <c r="M69" s="71"/>
      <c r="N69" s="72"/>
      <c r="O69" s="122"/>
      <c r="P69" s="123"/>
      <c r="Q69" s="123"/>
      <c r="R69" s="123"/>
      <c r="S69" s="124"/>
    </row>
    <row r="70" spans="2:20" ht="12.75">
      <c r="B70" s="67"/>
      <c r="C70" s="108" t="s">
        <v>83</v>
      </c>
      <c r="D70" s="109"/>
      <c r="E70" s="109"/>
      <c r="F70" s="109"/>
      <c r="G70" s="109"/>
      <c r="H70" s="109"/>
      <c r="I70" s="109"/>
      <c r="J70" s="109"/>
      <c r="K70" s="110"/>
      <c r="L70" s="146"/>
      <c r="M70" s="146"/>
      <c r="N70" s="146"/>
      <c r="O70" s="111">
        <f>SUM(O65:O69)</f>
        <v>68300</v>
      </c>
      <c r="P70" s="111"/>
      <c r="Q70" s="111"/>
      <c r="R70" s="111"/>
      <c r="S70" s="111"/>
      <c r="T70" s="64">
        <f>O70</f>
        <v>68300</v>
      </c>
    </row>
    <row r="71" ht="12" customHeight="1"/>
    <row r="72" spans="2:19" ht="12.75">
      <c r="B72" s="156" t="s">
        <v>90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</row>
    <row r="73" spans="2:18" ht="12.7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</row>
    <row r="74" spans="2:19" ht="25.5">
      <c r="B74" s="67" t="s">
        <v>28</v>
      </c>
      <c r="C74" s="113" t="s">
        <v>29</v>
      </c>
      <c r="D74" s="113"/>
      <c r="E74" s="113"/>
      <c r="F74" s="113"/>
      <c r="G74" s="113"/>
      <c r="H74" s="113"/>
      <c r="I74" s="113"/>
      <c r="J74" s="113"/>
      <c r="K74" s="113"/>
      <c r="L74" s="113" t="s">
        <v>15</v>
      </c>
      <c r="M74" s="113"/>
      <c r="N74" s="113"/>
      <c r="O74" s="113" t="s">
        <v>30</v>
      </c>
      <c r="P74" s="113"/>
      <c r="Q74" s="113"/>
      <c r="R74" s="113"/>
      <c r="S74" s="113"/>
    </row>
    <row r="75" spans="2:19" ht="12.75">
      <c r="B75" s="53">
        <v>1</v>
      </c>
      <c r="C75" s="113">
        <v>2</v>
      </c>
      <c r="D75" s="113"/>
      <c r="E75" s="113"/>
      <c r="F75" s="113"/>
      <c r="G75" s="113"/>
      <c r="H75" s="113"/>
      <c r="I75" s="113"/>
      <c r="J75" s="113"/>
      <c r="K75" s="113"/>
      <c r="L75" s="113">
        <v>3</v>
      </c>
      <c r="M75" s="113"/>
      <c r="N75" s="113"/>
      <c r="O75" s="113">
        <v>4</v>
      </c>
      <c r="P75" s="113"/>
      <c r="Q75" s="113"/>
      <c r="R75" s="113"/>
      <c r="S75" s="113"/>
    </row>
    <row r="76" spans="2:19" ht="12.75" customHeight="1">
      <c r="B76" s="67">
        <v>1</v>
      </c>
      <c r="C76" s="118" t="s">
        <v>110</v>
      </c>
      <c r="D76" s="119"/>
      <c r="E76" s="119"/>
      <c r="F76" s="119"/>
      <c r="G76" s="119"/>
      <c r="H76" s="119"/>
      <c r="I76" s="119"/>
      <c r="J76" s="119"/>
      <c r="K76" s="120"/>
      <c r="L76" s="114" t="s">
        <v>41</v>
      </c>
      <c r="M76" s="114"/>
      <c r="N76" s="114"/>
      <c r="O76" s="115"/>
      <c r="P76" s="115"/>
      <c r="Q76" s="115"/>
      <c r="R76" s="115"/>
      <c r="S76" s="115"/>
    </row>
    <row r="77" spans="2:19" ht="12.75" customHeight="1">
      <c r="B77" s="67">
        <v>2</v>
      </c>
      <c r="C77" s="118" t="s">
        <v>111</v>
      </c>
      <c r="D77" s="119"/>
      <c r="E77" s="119"/>
      <c r="F77" s="119"/>
      <c r="G77" s="119"/>
      <c r="H77" s="119"/>
      <c r="I77" s="119"/>
      <c r="J77" s="119"/>
      <c r="K77" s="120"/>
      <c r="L77" s="114" t="s">
        <v>41</v>
      </c>
      <c r="M77" s="114"/>
      <c r="N77" s="114"/>
      <c r="O77" s="115"/>
      <c r="P77" s="115"/>
      <c r="Q77" s="115"/>
      <c r="R77" s="115"/>
      <c r="S77" s="115"/>
    </row>
    <row r="78" spans="2:19" ht="26.25" customHeight="1">
      <c r="B78" s="67">
        <v>3</v>
      </c>
      <c r="C78" s="118" t="s">
        <v>165</v>
      </c>
      <c r="D78" s="119"/>
      <c r="E78" s="119"/>
      <c r="F78" s="119"/>
      <c r="G78" s="119"/>
      <c r="H78" s="119"/>
      <c r="I78" s="119"/>
      <c r="J78" s="119"/>
      <c r="K78" s="120"/>
      <c r="L78" s="114" t="s">
        <v>41</v>
      </c>
      <c r="M78" s="114"/>
      <c r="N78" s="114"/>
      <c r="O78" s="115">
        <v>20400</v>
      </c>
      <c r="P78" s="115"/>
      <c r="Q78" s="115"/>
      <c r="R78" s="115"/>
      <c r="S78" s="115"/>
    </row>
    <row r="79" spans="2:19" ht="12.75" customHeight="1">
      <c r="B79" s="67">
        <v>4</v>
      </c>
      <c r="C79" s="153" t="s">
        <v>132</v>
      </c>
      <c r="D79" s="154"/>
      <c r="E79" s="154"/>
      <c r="F79" s="154"/>
      <c r="G79" s="154"/>
      <c r="H79" s="154"/>
      <c r="I79" s="154"/>
      <c r="J79" s="154"/>
      <c r="K79" s="155"/>
      <c r="L79" s="114" t="s">
        <v>41</v>
      </c>
      <c r="M79" s="114"/>
      <c r="N79" s="114"/>
      <c r="O79" s="115"/>
      <c r="P79" s="115"/>
      <c r="Q79" s="115"/>
      <c r="R79" s="115"/>
      <c r="S79" s="115"/>
    </row>
    <row r="80" spans="2:23" ht="12.75">
      <c r="B80" s="67">
        <v>5</v>
      </c>
      <c r="C80" s="118" t="s">
        <v>127</v>
      </c>
      <c r="D80" s="119"/>
      <c r="E80" s="119"/>
      <c r="F80" s="119"/>
      <c r="G80" s="119"/>
      <c r="H80" s="119"/>
      <c r="I80" s="119"/>
      <c r="J80" s="119"/>
      <c r="K80" s="120"/>
      <c r="L80" s="114" t="s">
        <v>41</v>
      </c>
      <c r="M80" s="114"/>
      <c r="N80" s="114"/>
      <c r="O80" s="115"/>
      <c r="P80" s="115"/>
      <c r="Q80" s="115"/>
      <c r="R80" s="115"/>
      <c r="S80" s="115"/>
      <c r="W80" s="64">
        <f>111120-O84</f>
        <v>90720</v>
      </c>
    </row>
    <row r="81" spans="2:19" ht="12.75">
      <c r="B81" s="67">
        <v>6</v>
      </c>
      <c r="C81" s="118" t="s">
        <v>142</v>
      </c>
      <c r="D81" s="119"/>
      <c r="E81" s="119"/>
      <c r="F81" s="119"/>
      <c r="G81" s="119"/>
      <c r="H81" s="119"/>
      <c r="I81" s="119"/>
      <c r="J81" s="119"/>
      <c r="K81" s="120"/>
      <c r="L81" s="139" t="s">
        <v>41</v>
      </c>
      <c r="M81" s="121"/>
      <c r="N81" s="140"/>
      <c r="O81" s="122"/>
      <c r="P81" s="123"/>
      <c r="Q81" s="123"/>
      <c r="R81" s="123"/>
      <c r="S81" s="124"/>
    </row>
    <row r="82" spans="2:19" ht="12.75">
      <c r="B82" s="67"/>
      <c r="C82" s="118"/>
      <c r="D82" s="119"/>
      <c r="E82" s="119"/>
      <c r="F82" s="119"/>
      <c r="G82" s="119"/>
      <c r="H82" s="119"/>
      <c r="I82" s="119"/>
      <c r="J82" s="119"/>
      <c r="K82" s="120"/>
      <c r="L82" s="139"/>
      <c r="M82" s="121"/>
      <c r="N82" s="140"/>
      <c r="O82" s="122"/>
      <c r="P82" s="123"/>
      <c r="Q82" s="123"/>
      <c r="R82" s="123"/>
      <c r="S82" s="124"/>
    </row>
    <row r="83" spans="2:19" ht="12.75">
      <c r="B83" s="67"/>
      <c r="C83" s="118"/>
      <c r="D83" s="119"/>
      <c r="E83" s="119"/>
      <c r="F83" s="119"/>
      <c r="G83" s="119"/>
      <c r="H83" s="119"/>
      <c r="I83" s="119"/>
      <c r="J83" s="119"/>
      <c r="K83" s="120"/>
      <c r="L83" s="139"/>
      <c r="M83" s="121"/>
      <c r="N83" s="140"/>
      <c r="O83" s="141"/>
      <c r="P83" s="142"/>
      <c r="Q83" s="142"/>
      <c r="R83" s="142"/>
      <c r="S83" s="143"/>
    </row>
    <row r="84" spans="2:20" ht="12.75">
      <c r="B84" s="67"/>
      <c r="C84" s="108" t="s">
        <v>83</v>
      </c>
      <c r="D84" s="109"/>
      <c r="E84" s="109"/>
      <c r="F84" s="109"/>
      <c r="G84" s="109"/>
      <c r="H84" s="109"/>
      <c r="I84" s="109"/>
      <c r="J84" s="109"/>
      <c r="K84" s="110"/>
      <c r="L84" s="114"/>
      <c r="M84" s="114"/>
      <c r="N84" s="114"/>
      <c r="O84" s="111">
        <f>SUM(O76:O83)</f>
        <v>20400</v>
      </c>
      <c r="P84" s="111"/>
      <c r="Q84" s="111"/>
      <c r="R84" s="111"/>
      <c r="S84" s="111"/>
      <c r="T84" s="64">
        <f>O84</f>
        <v>20400</v>
      </c>
    </row>
    <row r="86" spans="2:19" ht="12.75">
      <c r="B86" s="156" t="s">
        <v>91</v>
      </c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</row>
    <row r="87" spans="2:18" ht="12.75" customHeight="1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</row>
    <row r="88" spans="2:19" ht="25.5">
      <c r="B88" s="67" t="s">
        <v>28</v>
      </c>
      <c r="C88" s="113" t="s">
        <v>29</v>
      </c>
      <c r="D88" s="113"/>
      <c r="E88" s="113"/>
      <c r="F88" s="113"/>
      <c r="G88" s="113"/>
      <c r="H88" s="113"/>
      <c r="I88" s="113"/>
      <c r="J88" s="113"/>
      <c r="K88" s="113"/>
      <c r="L88" s="113" t="s">
        <v>15</v>
      </c>
      <c r="M88" s="113"/>
      <c r="N88" s="113"/>
      <c r="O88" s="113" t="s">
        <v>30</v>
      </c>
      <c r="P88" s="113"/>
      <c r="Q88" s="113"/>
      <c r="R88" s="113"/>
      <c r="S88" s="113"/>
    </row>
    <row r="89" spans="2:19" ht="12.75">
      <c r="B89" s="53">
        <v>1</v>
      </c>
      <c r="C89" s="113">
        <v>2</v>
      </c>
      <c r="D89" s="113"/>
      <c r="E89" s="113"/>
      <c r="F89" s="113"/>
      <c r="G89" s="113"/>
      <c r="H89" s="113"/>
      <c r="I89" s="113"/>
      <c r="J89" s="113"/>
      <c r="K89" s="113"/>
      <c r="L89" s="113">
        <v>3</v>
      </c>
      <c r="M89" s="113"/>
      <c r="N89" s="113"/>
      <c r="O89" s="113">
        <v>4</v>
      </c>
      <c r="P89" s="113"/>
      <c r="Q89" s="113"/>
      <c r="R89" s="113"/>
      <c r="S89" s="113"/>
    </row>
    <row r="90" spans="2:19" ht="12.75">
      <c r="B90" s="67">
        <v>1</v>
      </c>
      <c r="C90" s="118" t="s">
        <v>84</v>
      </c>
      <c r="D90" s="119"/>
      <c r="E90" s="119"/>
      <c r="F90" s="119"/>
      <c r="G90" s="119"/>
      <c r="H90" s="119"/>
      <c r="I90" s="119"/>
      <c r="J90" s="119"/>
      <c r="K90" s="120"/>
      <c r="L90" s="114" t="s">
        <v>42</v>
      </c>
      <c r="M90" s="114"/>
      <c r="N90" s="114"/>
      <c r="O90" s="113"/>
      <c r="P90" s="113"/>
      <c r="Q90" s="113"/>
      <c r="R90" s="113"/>
      <c r="S90" s="113"/>
    </row>
    <row r="91" spans="2:23" ht="12.75" customHeight="1">
      <c r="B91" s="67">
        <v>2</v>
      </c>
      <c r="C91" s="118" t="s">
        <v>78</v>
      </c>
      <c r="D91" s="119"/>
      <c r="E91" s="119"/>
      <c r="F91" s="119"/>
      <c r="G91" s="119"/>
      <c r="H91" s="119"/>
      <c r="I91" s="119"/>
      <c r="J91" s="119"/>
      <c r="K91" s="120"/>
      <c r="L91" s="114" t="s">
        <v>42</v>
      </c>
      <c r="M91" s="114"/>
      <c r="N91" s="114"/>
      <c r="O91" s="113">
        <v>160</v>
      </c>
      <c r="P91" s="113"/>
      <c r="Q91" s="113"/>
      <c r="R91" s="113"/>
      <c r="S91" s="113"/>
      <c r="W91" s="64">
        <f>2210-O93</f>
        <v>50</v>
      </c>
    </row>
    <row r="92" spans="2:19" ht="12.75" customHeight="1">
      <c r="B92" s="67">
        <v>3</v>
      </c>
      <c r="C92" s="87" t="s">
        <v>112</v>
      </c>
      <c r="D92" s="68"/>
      <c r="E92" s="68"/>
      <c r="F92" s="68"/>
      <c r="G92" s="68"/>
      <c r="H92" s="68"/>
      <c r="I92" s="68"/>
      <c r="J92" s="68"/>
      <c r="K92" s="69"/>
      <c r="L92" s="139" t="s">
        <v>42</v>
      </c>
      <c r="M92" s="121"/>
      <c r="N92" s="140"/>
      <c r="O92" s="141">
        <v>2000</v>
      </c>
      <c r="P92" s="142"/>
      <c r="Q92" s="142"/>
      <c r="R92" s="142"/>
      <c r="S92" s="143"/>
    </row>
    <row r="93" spans="2:20" ht="12.75">
      <c r="B93" s="67"/>
      <c r="C93" s="108" t="s">
        <v>61</v>
      </c>
      <c r="D93" s="109"/>
      <c r="E93" s="109"/>
      <c r="F93" s="109"/>
      <c r="G93" s="109"/>
      <c r="H93" s="109"/>
      <c r="I93" s="109"/>
      <c r="J93" s="109"/>
      <c r="K93" s="110"/>
      <c r="L93" s="146"/>
      <c r="M93" s="146"/>
      <c r="N93" s="146"/>
      <c r="O93" s="111">
        <f>SUM(O90:O92)</f>
        <v>2160</v>
      </c>
      <c r="P93" s="111"/>
      <c r="Q93" s="111"/>
      <c r="R93" s="111"/>
      <c r="S93" s="111"/>
      <c r="T93" s="64">
        <f>O93</f>
        <v>2160</v>
      </c>
    </row>
    <row r="94" spans="2:19" ht="12.75">
      <c r="B94" s="76"/>
      <c r="C94" s="77"/>
      <c r="D94" s="77"/>
      <c r="E94" s="77"/>
      <c r="F94" s="77"/>
      <c r="G94" s="77"/>
      <c r="H94" s="77"/>
      <c r="I94" s="77"/>
      <c r="J94" s="77"/>
      <c r="K94" s="77"/>
      <c r="L94" s="78"/>
      <c r="M94" s="78"/>
      <c r="N94" s="78"/>
      <c r="O94" s="79"/>
      <c r="P94" s="79"/>
      <c r="Q94" s="79"/>
      <c r="R94" s="79"/>
      <c r="S94" s="79"/>
    </row>
    <row r="95" spans="2:19" ht="12.75">
      <c r="B95" s="76"/>
      <c r="C95" s="77"/>
      <c r="D95" s="77"/>
      <c r="E95" s="77"/>
      <c r="F95" s="77"/>
      <c r="G95" s="77"/>
      <c r="H95" s="77"/>
      <c r="I95" s="77"/>
      <c r="J95" s="77"/>
      <c r="K95" s="77"/>
      <c r="L95" s="78"/>
      <c r="M95" s="78"/>
      <c r="N95" s="78"/>
      <c r="O95" s="79"/>
      <c r="P95" s="79"/>
      <c r="Q95" s="79"/>
      <c r="R95" s="79"/>
      <c r="S95" s="79"/>
    </row>
    <row r="96" spans="2:19" ht="12.75" customHeight="1">
      <c r="B96" s="156" t="s">
        <v>128</v>
      </c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</row>
    <row r="97" spans="2:18" ht="12.75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spans="2:19" ht="25.5">
      <c r="B98" s="67" t="s">
        <v>28</v>
      </c>
      <c r="C98" s="113" t="s">
        <v>29</v>
      </c>
      <c r="D98" s="113"/>
      <c r="E98" s="113"/>
      <c r="F98" s="113"/>
      <c r="G98" s="113"/>
      <c r="H98" s="113"/>
      <c r="I98" s="113"/>
      <c r="J98" s="113"/>
      <c r="K98" s="113"/>
      <c r="L98" s="113" t="s">
        <v>15</v>
      </c>
      <c r="M98" s="113"/>
      <c r="N98" s="113"/>
      <c r="O98" s="113" t="s">
        <v>30</v>
      </c>
      <c r="P98" s="113"/>
      <c r="Q98" s="113"/>
      <c r="R98" s="113"/>
      <c r="S98" s="113"/>
    </row>
    <row r="99" spans="2:21" ht="12.75">
      <c r="B99" s="53">
        <v>1</v>
      </c>
      <c r="C99" s="113">
        <v>2</v>
      </c>
      <c r="D99" s="113"/>
      <c r="E99" s="113"/>
      <c r="F99" s="113"/>
      <c r="G99" s="113"/>
      <c r="H99" s="113"/>
      <c r="I99" s="113"/>
      <c r="J99" s="113"/>
      <c r="K99" s="113"/>
      <c r="L99" s="113">
        <v>3</v>
      </c>
      <c r="M99" s="113"/>
      <c r="N99" s="113"/>
      <c r="O99" s="113">
        <v>4</v>
      </c>
      <c r="P99" s="113"/>
      <c r="Q99" s="113"/>
      <c r="R99" s="113"/>
      <c r="S99" s="113"/>
      <c r="T99" s="157" t="e">
        <f>O103+O78+O68+O56+P43+P33+O16+Q10+#REF!</f>
        <v>#VALUE!</v>
      </c>
      <c r="U99" s="158"/>
    </row>
    <row r="100" spans="2:19" ht="12.75">
      <c r="B100" s="67">
        <v>1</v>
      </c>
      <c r="C100" s="118"/>
      <c r="D100" s="119"/>
      <c r="E100" s="119"/>
      <c r="F100" s="119"/>
      <c r="G100" s="119"/>
      <c r="H100" s="119"/>
      <c r="I100" s="119"/>
      <c r="J100" s="119"/>
      <c r="K100" s="120"/>
      <c r="L100" s="114" t="s">
        <v>43</v>
      </c>
      <c r="M100" s="114"/>
      <c r="N100" s="114"/>
      <c r="O100" s="160"/>
      <c r="P100" s="160"/>
      <c r="Q100" s="160"/>
      <c r="R100" s="160"/>
      <c r="S100" s="160"/>
    </row>
    <row r="101" spans="2:19" ht="12.75">
      <c r="B101" s="67">
        <v>2</v>
      </c>
      <c r="C101" s="118"/>
      <c r="D101" s="119"/>
      <c r="E101" s="119"/>
      <c r="F101" s="119"/>
      <c r="G101" s="119"/>
      <c r="H101" s="119"/>
      <c r="I101" s="119"/>
      <c r="J101" s="119"/>
      <c r="K101" s="120"/>
      <c r="L101" s="139" t="s">
        <v>43</v>
      </c>
      <c r="M101" s="121"/>
      <c r="N101" s="140"/>
      <c r="O101" s="179"/>
      <c r="P101" s="180"/>
      <c r="Q101" s="180"/>
      <c r="R101" s="180"/>
      <c r="S101" s="181"/>
    </row>
    <row r="102" spans="2:19" ht="12.75">
      <c r="B102" s="67">
        <v>3</v>
      </c>
      <c r="C102" s="118"/>
      <c r="D102" s="119"/>
      <c r="E102" s="119"/>
      <c r="F102" s="119"/>
      <c r="G102" s="119"/>
      <c r="H102" s="119"/>
      <c r="I102" s="119"/>
      <c r="J102" s="119"/>
      <c r="K102" s="120"/>
      <c r="L102" s="139"/>
      <c r="M102" s="121"/>
      <c r="N102" s="140"/>
      <c r="O102" s="179"/>
      <c r="P102" s="180"/>
      <c r="Q102" s="180"/>
      <c r="R102" s="180"/>
      <c r="S102" s="181"/>
    </row>
    <row r="103" spans="2:19" ht="12.75">
      <c r="B103" s="67"/>
      <c r="C103" s="108" t="s">
        <v>61</v>
      </c>
      <c r="D103" s="109"/>
      <c r="E103" s="109"/>
      <c r="F103" s="109"/>
      <c r="G103" s="109"/>
      <c r="H103" s="109"/>
      <c r="I103" s="109"/>
      <c r="J103" s="109"/>
      <c r="K103" s="110"/>
      <c r="L103" s="146"/>
      <c r="M103" s="146"/>
      <c r="N103" s="146"/>
      <c r="O103" s="159">
        <f>SUM(O100:O102)</f>
        <v>0</v>
      </c>
      <c r="P103" s="159"/>
      <c r="Q103" s="159"/>
      <c r="R103" s="159"/>
      <c r="S103" s="159"/>
    </row>
    <row r="104" spans="2:19" ht="12.75">
      <c r="B104" s="76"/>
      <c r="C104" s="77"/>
      <c r="D104" s="77"/>
      <c r="E104" s="77"/>
      <c r="F104" s="77"/>
      <c r="G104" s="77"/>
      <c r="H104" s="77"/>
      <c r="I104" s="77"/>
      <c r="J104" s="77"/>
      <c r="K104" s="77"/>
      <c r="L104" s="78"/>
      <c r="M104" s="78"/>
      <c r="N104" s="78"/>
      <c r="O104" s="79"/>
      <c r="P104" s="79"/>
      <c r="Q104" s="79"/>
      <c r="R104" s="79"/>
      <c r="S104" s="79"/>
    </row>
    <row r="105" spans="2:19" ht="12.75">
      <c r="B105" s="76"/>
      <c r="C105" s="77"/>
      <c r="D105" s="77"/>
      <c r="E105" s="77"/>
      <c r="F105" s="77"/>
      <c r="G105" s="77"/>
      <c r="H105" s="77"/>
      <c r="I105" s="77"/>
      <c r="J105" s="77"/>
      <c r="K105" s="77"/>
      <c r="L105" s="78"/>
      <c r="M105" s="78"/>
      <c r="N105" s="78"/>
      <c r="O105" s="79"/>
      <c r="P105" s="79"/>
      <c r="Q105" s="79"/>
      <c r="R105" s="79"/>
      <c r="S105" s="79"/>
    </row>
    <row r="106" spans="2:19" ht="12.75">
      <c r="B106" s="156" t="s">
        <v>129</v>
      </c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</row>
    <row r="107" spans="2:18" ht="12.75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</row>
    <row r="108" spans="2:19" ht="25.5">
      <c r="B108" s="67" t="s">
        <v>28</v>
      </c>
      <c r="C108" s="113" t="s">
        <v>29</v>
      </c>
      <c r="D108" s="113"/>
      <c r="E108" s="113"/>
      <c r="F108" s="113"/>
      <c r="G108" s="113"/>
      <c r="H108" s="113"/>
      <c r="I108" s="113"/>
      <c r="J108" s="113"/>
      <c r="K108" s="113"/>
      <c r="L108" s="113" t="s">
        <v>15</v>
      </c>
      <c r="M108" s="113"/>
      <c r="N108" s="113"/>
      <c r="O108" s="113" t="s">
        <v>30</v>
      </c>
      <c r="P108" s="113"/>
      <c r="Q108" s="113"/>
      <c r="R108" s="113"/>
      <c r="S108" s="113"/>
    </row>
    <row r="109" spans="2:21" ht="12.75">
      <c r="B109" s="53">
        <v>1</v>
      </c>
      <c r="C109" s="113">
        <v>2</v>
      </c>
      <c r="D109" s="113"/>
      <c r="E109" s="113"/>
      <c r="F109" s="113"/>
      <c r="G109" s="113"/>
      <c r="H109" s="113"/>
      <c r="I109" s="113"/>
      <c r="J109" s="113"/>
      <c r="K109" s="113"/>
      <c r="L109" s="113">
        <v>3</v>
      </c>
      <c r="M109" s="113"/>
      <c r="N109" s="113"/>
      <c r="O109" s="113">
        <v>4</v>
      </c>
      <c r="P109" s="113"/>
      <c r="Q109" s="113"/>
      <c r="R109" s="113"/>
      <c r="S109" s="113"/>
      <c r="T109" s="157">
        <f>O118+O93+O84+O70+P59+P49+O32+Q26+O14</f>
        <v>4363650</v>
      </c>
      <c r="U109" s="158"/>
    </row>
    <row r="110" spans="2:19" ht="12.75">
      <c r="B110" s="67">
        <v>1</v>
      </c>
      <c r="C110" s="118" t="s">
        <v>85</v>
      </c>
      <c r="D110" s="119"/>
      <c r="E110" s="119"/>
      <c r="F110" s="119"/>
      <c r="G110" s="119"/>
      <c r="H110" s="119"/>
      <c r="I110" s="119"/>
      <c r="J110" s="119"/>
      <c r="K110" s="120"/>
      <c r="L110" s="114" t="s">
        <v>43</v>
      </c>
      <c r="M110" s="114"/>
      <c r="N110" s="114"/>
      <c r="O110" s="160">
        <v>2048480</v>
      </c>
      <c r="P110" s="160"/>
      <c r="Q110" s="160"/>
      <c r="R110" s="160"/>
      <c r="S110" s="160"/>
    </row>
    <row r="111" spans="2:19" ht="12.75" customHeight="1">
      <c r="B111" s="67">
        <v>2</v>
      </c>
      <c r="C111" s="118" t="s">
        <v>147</v>
      </c>
      <c r="D111" s="119"/>
      <c r="E111" s="119"/>
      <c r="F111" s="119"/>
      <c r="G111" s="119"/>
      <c r="H111" s="119"/>
      <c r="I111" s="119"/>
      <c r="J111" s="119"/>
      <c r="K111" s="120"/>
      <c r="L111" s="139" t="s">
        <v>43</v>
      </c>
      <c r="M111" s="121"/>
      <c r="N111" s="140"/>
      <c r="O111" s="148"/>
      <c r="P111" s="149"/>
      <c r="Q111" s="149"/>
      <c r="R111" s="149"/>
      <c r="S111" s="150"/>
    </row>
    <row r="112" spans="2:19" ht="12.75">
      <c r="B112" s="67">
        <v>3</v>
      </c>
      <c r="C112" s="118" t="s">
        <v>143</v>
      </c>
      <c r="D112" s="119"/>
      <c r="E112" s="119"/>
      <c r="F112" s="119"/>
      <c r="G112" s="119"/>
      <c r="H112" s="119"/>
      <c r="I112" s="119"/>
      <c r="J112" s="119"/>
      <c r="K112" s="120"/>
      <c r="L112" s="139" t="s">
        <v>43</v>
      </c>
      <c r="M112" s="121"/>
      <c r="N112" s="140"/>
      <c r="O112" s="148"/>
      <c r="P112" s="149"/>
      <c r="Q112" s="149"/>
      <c r="R112" s="149"/>
      <c r="S112" s="150"/>
    </row>
    <row r="113" spans="2:19" ht="12.75">
      <c r="B113" s="67">
        <v>4</v>
      </c>
      <c r="C113" s="118" t="s">
        <v>144</v>
      </c>
      <c r="D113" s="119"/>
      <c r="E113" s="119"/>
      <c r="F113" s="119"/>
      <c r="G113" s="119"/>
      <c r="H113" s="119"/>
      <c r="I113" s="119"/>
      <c r="J113" s="119"/>
      <c r="K113" s="120"/>
      <c r="L113" s="139" t="s">
        <v>43</v>
      </c>
      <c r="M113" s="121"/>
      <c r="N113" s="140"/>
      <c r="O113" s="148"/>
      <c r="P113" s="149"/>
      <c r="Q113" s="149"/>
      <c r="R113" s="149"/>
      <c r="S113" s="150"/>
    </row>
    <row r="114" spans="2:23" ht="12.75">
      <c r="B114" s="67">
        <v>5</v>
      </c>
      <c r="C114" s="118" t="s">
        <v>145</v>
      </c>
      <c r="D114" s="119"/>
      <c r="E114" s="119"/>
      <c r="F114" s="119"/>
      <c r="G114" s="119"/>
      <c r="H114" s="119"/>
      <c r="I114" s="119"/>
      <c r="J114" s="119"/>
      <c r="K114" s="120"/>
      <c r="L114" s="139" t="s">
        <v>43</v>
      </c>
      <c r="M114" s="121"/>
      <c r="N114" s="140"/>
      <c r="O114" s="148"/>
      <c r="P114" s="149"/>
      <c r="Q114" s="149"/>
      <c r="R114" s="149"/>
      <c r="S114" s="150"/>
      <c r="W114" s="88">
        <f>2308880-O118</f>
        <v>260400</v>
      </c>
    </row>
    <row r="115" spans="2:23" ht="12.75">
      <c r="B115" s="67">
        <v>6</v>
      </c>
      <c r="C115" s="118" t="s">
        <v>158</v>
      </c>
      <c r="D115" s="119"/>
      <c r="E115" s="119"/>
      <c r="F115" s="119"/>
      <c r="G115" s="119"/>
      <c r="H115" s="119"/>
      <c r="I115" s="119"/>
      <c r="J115" s="119"/>
      <c r="K115" s="120"/>
      <c r="L115" s="139" t="s">
        <v>43</v>
      </c>
      <c r="M115" s="121"/>
      <c r="N115" s="140"/>
      <c r="O115" s="148"/>
      <c r="P115" s="149"/>
      <c r="Q115" s="149"/>
      <c r="R115" s="149"/>
      <c r="S115" s="150"/>
      <c r="W115" s="88"/>
    </row>
    <row r="116" spans="2:23" ht="12.75">
      <c r="B116" s="67">
        <v>7</v>
      </c>
      <c r="C116" s="118" t="s">
        <v>146</v>
      </c>
      <c r="D116" s="119"/>
      <c r="E116" s="119"/>
      <c r="F116" s="119"/>
      <c r="G116" s="119"/>
      <c r="H116" s="119"/>
      <c r="I116" s="119"/>
      <c r="J116" s="119"/>
      <c r="K116" s="120"/>
      <c r="L116" s="139" t="s">
        <v>43</v>
      </c>
      <c r="M116" s="121"/>
      <c r="N116" s="140"/>
      <c r="O116" s="148"/>
      <c r="P116" s="149"/>
      <c r="Q116" s="149"/>
      <c r="R116" s="149"/>
      <c r="S116" s="150"/>
      <c r="W116" s="88"/>
    </row>
    <row r="117" spans="2:23" ht="12.75">
      <c r="B117" s="67">
        <v>8</v>
      </c>
      <c r="C117" s="118"/>
      <c r="D117" s="119"/>
      <c r="E117" s="119"/>
      <c r="F117" s="119"/>
      <c r="G117" s="119"/>
      <c r="H117" s="119"/>
      <c r="I117" s="119"/>
      <c r="J117" s="119"/>
      <c r="K117" s="120"/>
      <c r="L117" s="139" t="s">
        <v>43</v>
      </c>
      <c r="M117" s="121"/>
      <c r="N117" s="140"/>
      <c r="O117" s="148"/>
      <c r="P117" s="149"/>
      <c r="Q117" s="149"/>
      <c r="R117" s="149"/>
      <c r="S117" s="150"/>
      <c r="W117" s="88"/>
    </row>
    <row r="118" spans="2:19" ht="12.75">
      <c r="B118" s="67"/>
      <c r="C118" s="108" t="s">
        <v>61</v>
      </c>
      <c r="D118" s="109"/>
      <c r="E118" s="109"/>
      <c r="F118" s="109"/>
      <c r="G118" s="109"/>
      <c r="H118" s="109"/>
      <c r="I118" s="109"/>
      <c r="J118" s="109"/>
      <c r="K118" s="110"/>
      <c r="L118" s="146"/>
      <c r="M118" s="146"/>
      <c r="N118" s="146"/>
      <c r="O118" s="159">
        <f>SUM(O110:O117)</f>
        <v>2048480</v>
      </c>
      <c r="P118" s="159"/>
      <c r="Q118" s="159"/>
      <c r="R118" s="159"/>
      <c r="S118" s="159"/>
    </row>
    <row r="119" spans="2:19" ht="12.75">
      <c r="B119" s="76"/>
      <c r="C119" s="77"/>
      <c r="D119" s="77"/>
      <c r="E119" s="77"/>
      <c r="F119" s="77"/>
      <c r="G119" s="77"/>
      <c r="H119" s="77"/>
      <c r="I119" s="37"/>
      <c r="J119" s="37"/>
      <c r="K119" s="37"/>
      <c r="L119" s="78"/>
      <c r="M119" s="78"/>
      <c r="N119" s="78"/>
      <c r="O119" s="79"/>
      <c r="P119" s="79"/>
      <c r="Q119" s="79"/>
      <c r="R119" s="79"/>
      <c r="S119" s="79"/>
    </row>
    <row r="120" spans="2:19" ht="12.75">
      <c r="B120" s="167" t="s">
        <v>166</v>
      </c>
      <c r="C120" s="167"/>
      <c r="D120" s="167"/>
      <c r="E120" s="167"/>
      <c r="F120" s="167"/>
      <c r="G120" s="167"/>
      <c r="H120" s="167"/>
      <c r="I120" s="168">
        <f>O14+Q26+O32+P49+P59+O70+O84+O93+O118+O103</f>
        <v>4363650</v>
      </c>
      <c r="J120" s="168"/>
      <c r="K120" s="168"/>
      <c r="L120" s="78"/>
      <c r="M120" s="78"/>
      <c r="N120" s="78"/>
      <c r="O120" s="79"/>
      <c r="P120" s="79"/>
      <c r="Q120" s="79"/>
      <c r="R120" s="79"/>
      <c r="S120" s="79"/>
    </row>
    <row r="121" spans="2:19" ht="12.75">
      <c r="B121" s="76"/>
      <c r="C121" s="77"/>
      <c r="D121" s="77"/>
      <c r="E121" s="77"/>
      <c r="F121" s="77"/>
      <c r="G121" s="77"/>
      <c r="H121" s="77"/>
      <c r="I121" s="77"/>
      <c r="J121" s="77"/>
      <c r="K121" s="77"/>
      <c r="L121" s="78"/>
      <c r="M121" s="78"/>
      <c r="N121" s="78"/>
      <c r="O121" s="79"/>
      <c r="P121" s="79"/>
      <c r="Q121" s="79"/>
      <c r="R121" s="79"/>
      <c r="S121" s="79"/>
    </row>
    <row r="122" spans="2:12" ht="12.75">
      <c r="B122" s="64" t="s">
        <v>69</v>
      </c>
      <c r="L122" s="64" t="s">
        <v>70</v>
      </c>
    </row>
    <row r="124" spans="2:12" ht="12.75">
      <c r="B124" s="64" t="s">
        <v>113</v>
      </c>
      <c r="L124" s="64" t="s">
        <v>68</v>
      </c>
    </row>
  </sheetData>
  <mergeCells count="279">
    <mergeCell ref="L115:N115"/>
    <mergeCell ref="C17:K17"/>
    <mergeCell ref="L17:N17"/>
    <mergeCell ref="O17:S17"/>
    <mergeCell ref="O115:S115"/>
    <mergeCell ref="J47:L47"/>
    <mergeCell ref="M47:O47"/>
    <mergeCell ref="C117:K117"/>
    <mergeCell ref="L117:N117"/>
    <mergeCell ref="O117:S117"/>
    <mergeCell ref="C116:K116"/>
    <mergeCell ref="L116:N116"/>
    <mergeCell ref="O116:S116"/>
    <mergeCell ref="C115:K115"/>
    <mergeCell ref="C113:K113"/>
    <mergeCell ref="L113:N113"/>
    <mergeCell ref="O113:S113"/>
    <mergeCell ref="C114:K114"/>
    <mergeCell ref="L114:N114"/>
    <mergeCell ref="O114:S114"/>
    <mergeCell ref="C102:K102"/>
    <mergeCell ref="L102:N102"/>
    <mergeCell ref="O102:S102"/>
    <mergeCell ref="C103:K103"/>
    <mergeCell ref="L103:N103"/>
    <mergeCell ref="O103:S103"/>
    <mergeCell ref="C100:K100"/>
    <mergeCell ref="L100:N100"/>
    <mergeCell ref="O100:S100"/>
    <mergeCell ref="C101:K101"/>
    <mergeCell ref="L101:N101"/>
    <mergeCell ref="O101:S101"/>
    <mergeCell ref="C99:K99"/>
    <mergeCell ref="L99:N99"/>
    <mergeCell ref="O99:S99"/>
    <mergeCell ref="T99:U99"/>
    <mergeCell ref="B96:S96"/>
    <mergeCell ref="C98:K98"/>
    <mergeCell ref="L98:N98"/>
    <mergeCell ref="O98:S98"/>
    <mergeCell ref="L82:N82"/>
    <mergeCell ref="O82:S82"/>
    <mergeCell ref="C83:K83"/>
    <mergeCell ref="L83:N83"/>
    <mergeCell ref="O83:S83"/>
    <mergeCell ref="C38:K38"/>
    <mergeCell ref="L38:N38"/>
    <mergeCell ref="O38:S38"/>
    <mergeCell ref="M1:S1"/>
    <mergeCell ref="M2:S2"/>
    <mergeCell ref="B7:S7"/>
    <mergeCell ref="B8:S8"/>
    <mergeCell ref="C36:K36"/>
    <mergeCell ref="O36:S36"/>
    <mergeCell ref="C37:K37"/>
    <mergeCell ref="O33:S33"/>
    <mergeCell ref="C34:K34"/>
    <mergeCell ref="O34:S34"/>
    <mergeCell ref="C35:K35"/>
    <mergeCell ref="O35:S35"/>
    <mergeCell ref="B61:S61"/>
    <mergeCell ref="L65:N65"/>
    <mergeCell ref="C15:K15"/>
    <mergeCell ref="L15:N15"/>
    <mergeCell ref="O15:S15"/>
    <mergeCell ref="C16:K16"/>
    <mergeCell ref="L16:N16"/>
    <mergeCell ref="O16:S16"/>
    <mergeCell ref="L37:N37"/>
    <mergeCell ref="O37:S37"/>
    <mergeCell ref="P45:S45"/>
    <mergeCell ref="M53:O53"/>
    <mergeCell ref="P49:S49"/>
    <mergeCell ref="P46:S46"/>
    <mergeCell ref="M49:O49"/>
    <mergeCell ref="C32:K32"/>
    <mergeCell ref="B41:S41"/>
    <mergeCell ref="H53:I53"/>
    <mergeCell ref="C53:G53"/>
    <mergeCell ref="C33:K33"/>
    <mergeCell ref="O32:S32"/>
    <mergeCell ref="P53:S53"/>
    <mergeCell ref="L32:N32"/>
    <mergeCell ref="P43:S43"/>
    <mergeCell ref="P44:S44"/>
    <mergeCell ref="H26:I26"/>
    <mergeCell ref="C26:G26"/>
    <mergeCell ref="L30:N30"/>
    <mergeCell ref="L31:N31"/>
    <mergeCell ref="C30:K30"/>
    <mergeCell ref="C31:K31"/>
    <mergeCell ref="M26:P26"/>
    <mergeCell ref="O30:S30"/>
    <mergeCell ref="O31:S31"/>
    <mergeCell ref="B28:S28"/>
    <mergeCell ref="H25:I25"/>
    <mergeCell ref="J25:L25"/>
    <mergeCell ref="M25:N25"/>
    <mergeCell ref="O25:P25"/>
    <mergeCell ref="Q26:S26"/>
    <mergeCell ref="J26:L26"/>
    <mergeCell ref="Q22:S22"/>
    <mergeCell ref="Q23:S23"/>
    <mergeCell ref="J22:L22"/>
    <mergeCell ref="M22:N22"/>
    <mergeCell ref="J23:L23"/>
    <mergeCell ref="M23:N23"/>
    <mergeCell ref="Q25:S25"/>
    <mergeCell ref="B10:S10"/>
    <mergeCell ref="L12:N12"/>
    <mergeCell ref="C12:K12"/>
    <mergeCell ref="O12:S12"/>
    <mergeCell ref="O13:S13"/>
    <mergeCell ref="C22:G22"/>
    <mergeCell ref="H22:I22"/>
    <mergeCell ref="B20:S20"/>
    <mergeCell ref="C13:K13"/>
    <mergeCell ref="C14:K14"/>
    <mergeCell ref="L13:N13"/>
    <mergeCell ref="L14:N14"/>
    <mergeCell ref="O14:S14"/>
    <mergeCell ref="O22:P22"/>
    <mergeCell ref="C25:G25"/>
    <mergeCell ref="C23:G23"/>
    <mergeCell ref="O24:P24"/>
    <mergeCell ref="Q24:S24"/>
    <mergeCell ref="O23:P23"/>
    <mergeCell ref="C24:G24"/>
    <mergeCell ref="H24:I24"/>
    <mergeCell ref="J24:L24"/>
    <mergeCell ref="M24:N24"/>
    <mergeCell ref="H23:I23"/>
    <mergeCell ref="O93:S93"/>
    <mergeCell ref="O88:S88"/>
    <mergeCell ref="C91:K91"/>
    <mergeCell ref="B86:S86"/>
    <mergeCell ref="C88:K88"/>
    <mergeCell ref="L88:N88"/>
    <mergeCell ref="O91:S91"/>
    <mergeCell ref="C89:K89"/>
    <mergeCell ref="L89:N89"/>
    <mergeCell ref="O89:S89"/>
    <mergeCell ref="B120:H120"/>
    <mergeCell ref="I120:K120"/>
    <mergeCell ref="C93:K93"/>
    <mergeCell ref="L93:N93"/>
    <mergeCell ref="C110:K110"/>
    <mergeCell ref="L110:N110"/>
    <mergeCell ref="C108:K108"/>
    <mergeCell ref="L108:N108"/>
    <mergeCell ref="C111:K111"/>
    <mergeCell ref="L111:N111"/>
    <mergeCell ref="C44:G44"/>
    <mergeCell ref="H44:I44"/>
    <mergeCell ref="J44:L44"/>
    <mergeCell ref="M44:O44"/>
    <mergeCell ref="C43:G43"/>
    <mergeCell ref="H43:I43"/>
    <mergeCell ref="J43:L43"/>
    <mergeCell ref="M43:O43"/>
    <mergeCell ref="C45:G45"/>
    <mergeCell ref="H45:I45"/>
    <mergeCell ref="J45:L45"/>
    <mergeCell ref="M45:O45"/>
    <mergeCell ref="B72:S72"/>
    <mergeCell ref="L70:N70"/>
    <mergeCell ref="O70:S70"/>
    <mergeCell ref="C68:K68"/>
    <mergeCell ref="O68:S68"/>
    <mergeCell ref="C69:K69"/>
    <mergeCell ref="C66:K66"/>
    <mergeCell ref="L66:N66"/>
    <mergeCell ref="O66:S66"/>
    <mergeCell ref="M58:O58"/>
    <mergeCell ref="H58:I58"/>
    <mergeCell ref="J58:L58"/>
    <mergeCell ref="O65:S65"/>
    <mergeCell ref="H59:I59"/>
    <mergeCell ref="J59:L59"/>
    <mergeCell ref="M59:O59"/>
    <mergeCell ref="C58:G58"/>
    <mergeCell ref="H54:I54"/>
    <mergeCell ref="J53:L53"/>
    <mergeCell ref="J54:L54"/>
    <mergeCell ref="C54:G54"/>
    <mergeCell ref="J56:L56"/>
    <mergeCell ref="H57:I57"/>
    <mergeCell ref="J57:L57"/>
    <mergeCell ref="C57:G57"/>
    <mergeCell ref="H56:I56"/>
    <mergeCell ref="M54:O54"/>
    <mergeCell ref="B51:S51"/>
    <mergeCell ref="P54:S54"/>
    <mergeCell ref="P55:S55"/>
    <mergeCell ref="M55:O55"/>
    <mergeCell ref="O92:S92"/>
    <mergeCell ref="C64:K64"/>
    <mergeCell ref="L64:N64"/>
    <mergeCell ref="O64:S64"/>
    <mergeCell ref="C75:K75"/>
    <mergeCell ref="L75:N75"/>
    <mergeCell ref="O75:S75"/>
    <mergeCell ref="O79:S79"/>
    <mergeCell ref="C65:K65"/>
    <mergeCell ref="C74:K74"/>
    <mergeCell ref="L79:N79"/>
    <mergeCell ref="L92:N92"/>
    <mergeCell ref="T109:U109"/>
    <mergeCell ref="C118:K118"/>
    <mergeCell ref="L118:N118"/>
    <mergeCell ref="O118:S118"/>
    <mergeCell ref="C109:K109"/>
    <mergeCell ref="L109:N109"/>
    <mergeCell ref="O109:S109"/>
    <mergeCell ref="O110:S110"/>
    <mergeCell ref="O108:S108"/>
    <mergeCell ref="C76:K76"/>
    <mergeCell ref="L76:N76"/>
    <mergeCell ref="O76:S76"/>
    <mergeCell ref="C79:K79"/>
    <mergeCell ref="B106:S106"/>
    <mergeCell ref="C77:K77"/>
    <mergeCell ref="L77:N77"/>
    <mergeCell ref="O77:S77"/>
    <mergeCell ref="C78:K78"/>
    <mergeCell ref="L78:N78"/>
    <mergeCell ref="O78:S78"/>
    <mergeCell ref="M57:O57"/>
    <mergeCell ref="P57:S57"/>
    <mergeCell ref="P58:S58"/>
    <mergeCell ref="L74:N74"/>
    <mergeCell ref="O74:S74"/>
    <mergeCell ref="P59:S59"/>
    <mergeCell ref="L63:N63"/>
    <mergeCell ref="O69:S69"/>
    <mergeCell ref="L91:N91"/>
    <mergeCell ref="C46:G46"/>
    <mergeCell ref="H46:I46"/>
    <mergeCell ref="J46:L46"/>
    <mergeCell ref="M46:O46"/>
    <mergeCell ref="C84:K84"/>
    <mergeCell ref="L84:N84"/>
    <mergeCell ref="O84:S84"/>
    <mergeCell ref="P56:S56"/>
    <mergeCell ref="C70:K70"/>
    <mergeCell ref="C80:K80"/>
    <mergeCell ref="L80:N80"/>
    <mergeCell ref="O80:S80"/>
    <mergeCell ref="C90:K90"/>
    <mergeCell ref="L90:N90"/>
    <mergeCell ref="O90:S90"/>
    <mergeCell ref="C81:K81"/>
    <mergeCell ref="L81:N81"/>
    <mergeCell ref="O81:S81"/>
    <mergeCell ref="C82:K82"/>
    <mergeCell ref="C47:G47"/>
    <mergeCell ref="H47:I47"/>
    <mergeCell ref="P47:S47"/>
    <mergeCell ref="C67:K67"/>
    <mergeCell ref="L67:N67"/>
    <mergeCell ref="O67:S67"/>
    <mergeCell ref="C56:G56"/>
    <mergeCell ref="C59:G59"/>
    <mergeCell ref="C63:K63"/>
    <mergeCell ref="O63:S63"/>
    <mergeCell ref="O111:S111"/>
    <mergeCell ref="C112:K112"/>
    <mergeCell ref="L112:N112"/>
    <mergeCell ref="O112:S112"/>
    <mergeCell ref="C48:G48"/>
    <mergeCell ref="H48:I48"/>
    <mergeCell ref="P48:S48"/>
    <mergeCell ref="M56:O56"/>
    <mergeCell ref="C49:G49"/>
    <mergeCell ref="H49:I49"/>
    <mergeCell ref="J49:L49"/>
    <mergeCell ref="C55:G55"/>
    <mergeCell ref="H55:I55"/>
    <mergeCell ref="J55:L55"/>
  </mergeCells>
  <printOptions/>
  <pageMargins left="0.5905511811023623" right="0" top="0.1968503937007874" bottom="0.1968503937007874" header="0" footer="0"/>
  <pageSetup horizontalDpi="600" verticalDpi="600" orientation="portrait" paperSize="9" scale="93" r:id="rId1"/>
  <rowBreaks count="1" manualBreakCount="1">
    <brk id="5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52"/>
  <sheetViews>
    <sheetView showGridLines="0" workbookViewId="0" topLeftCell="A13">
      <selection activeCell="B49" sqref="B49"/>
    </sheetView>
  </sheetViews>
  <sheetFormatPr defaultColWidth="9.00390625" defaultRowHeight="12.75"/>
  <cols>
    <col min="1" max="1" width="0.2421875" style="0" customWidth="1"/>
    <col min="2" max="3" width="4.75390625" style="0" customWidth="1"/>
    <col min="4" max="4" width="6.75390625" style="0" customWidth="1"/>
    <col min="5" max="5" width="8.125" style="0" customWidth="1"/>
    <col min="6" max="6" width="4.75390625" style="0" customWidth="1"/>
    <col min="7" max="7" width="16.00390625" style="0" customWidth="1"/>
    <col min="8" max="12" width="4.75390625" style="0" customWidth="1"/>
    <col min="13" max="13" width="6.125" style="0" customWidth="1"/>
    <col min="14" max="15" width="4.75390625" style="0" customWidth="1"/>
    <col min="16" max="16" width="3.625" style="0" customWidth="1"/>
    <col min="17" max="19" width="4.75390625" style="0" customWidth="1"/>
    <col min="20" max="20" width="8.75390625" style="0" customWidth="1"/>
    <col min="21" max="22" width="4.75390625" style="0" customWidth="1"/>
  </cols>
  <sheetData>
    <row r="1" spans="13:19" ht="12.75">
      <c r="M1" s="194" t="s">
        <v>13</v>
      </c>
      <c r="N1" s="194"/>
      <c r="O1" s="194"/>
      <c r="P1" s="194"/>
      <c r="Q1" s="194"/>
      <c r="R1" s="194"/>
      <c r="S1" s="194"/>
    </row>
    <row r="2" spans="13:19" ht="26.25" customHeight="1">
      <c r="M2" s="195" t="s">
        <v>103</v>
      </c>
      <c r="N2" s="195"/>
      <c r="O2" s="195"/>
      <c r="P2" s="195"/>
      <c r="Q2" s="195"/>
      <c r="R2" s="195"/>
      <c r="S2" s="195"/>
    </row>
    <row r="4" ht="12.75">
      <c r="M4" t="s">
        <v>104</v>
      </c>
    </row>
    <row r="5" ht="12.75">
      <c r="M5" t="s">
        <v>92</v>
      </c>
    </row>
    <row r="6" ht="5.25" customHeight="1"/>
    <row r="7" spans="2:19" ht="12.75">
      <c r="B7" s="194" t="s">
        <v>26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</row>
    <row r="8" spans="2:19" ht="12.75">
      <c r="B8" s="177" t="s">
        <v>162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</row>
    <row r="9" ht="6.75" customHeight="1"/>
    <row r="10" spans="2:19" ht="12.75">
      <c r="B10" s="161" t="s">
        <v>27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</row>
    <row r="11" ht="6" customHeight="1"/>
    <row r="12" spans="2:19" ht="25.5" customHeight="1">
      <c r="B12" s="5" t="s">
        <v>28</v>
      </c>
      <c r="C12" s="187" t="s">
        <v>29</v>
      </c>
      <c r="D12" s="187"/>
      <c r="E12" s="187"/>
      <c r="F12" s="187"/>
      <c r="G12" s="187"/>
      <c r="H12" s="187"/>
      <c r="I12" s="187"/>
      <c r="J12" s="187"/>
      <c r="K12" s="187"/>
      <c r="L12" s="187" t="s">
        <v>15</v>
      </c>
      <c r="M12" s="187"/>
      <c r="N12" s="187"/>
      <c r="O12" s="187" t="s">
        <v>30</v>
      </c>
      <c r="P12" s="187"/>
      <c r="Q12" s="187"/>
      <c r="R12" s="187"/>
      <c r="S12" s="187"/>
    </row>
    <row r="13" spans="2:19" ht="12.75">
      <c r="B13" s="5">
        <v>1</v>
      </c>
      <c r="C13" s="187">
        <v>2</v>
      </c>
      <c r="D13" s="187"/>
      <c r="E13" s="187"/>
      <c r="F13" s="187"/>
      <c r="G13" s="187"/>
      <c r="H13" s="187"/>
      <c r="I13" s="187"/>
      <c r="J13" s="187"/>
      <c r="K13" s="187"/>
      <c r="L13" s="187">
        <v>3</v>
      </c>
      <c r="M13" s="187"/>
      <c r="N13" s="187"/>
      <c r="O13" s="187">
        <v>4</v>
      </c>
      <c r="P13" s="187"/>
      <c r="Q13" s="187"/>
      <c r="R13" s="187"/>
      <c r="S13" s="187"/>
    </row>
    <row r="14" spans="2:19" ht="12.75">
      <c r="B14" s="5">
        <v>1</v>
      </c>
      <c r="C14" s="187" t="s">
        <v>38</v>
      </c>
      <c r="D14" s="187"/>
      <c r="E14" s="187"/>
      <c r="F14" s="187"/>
      <c r="G14" s="187"/>
      <c r="H14" s="187"/>
      <c r="I14" s="187"/>
      <c r="J14" s="187"/>
      <c r="K14" s="187"/>
      <c r="L14" s="185" t="s">
        <v>58</v>
      </c>
      <c r="M14" s="185"/>
      <c r="N14" s="185"/>
      <c r="O14" s="111">
        <f>O15+O16</f>
        <v>3500360</v>
      </c>
      <c r="P14" s="111"/>
      <c r="Q14" s="111"/>
      <c r="R14" s="111"/>
      <c r="S14" s="111"/>
    </row>
    <row r="15" spans="2:19" ht="12.75">
      <c r="B15" s="5"/>
      <c r="C15" s="182" t="s">
        <v>93</v>
      </c>
      <c r="D15" s="183"/>
      <c r="E15" s="183"/>
      <c r="F15" s="183"/>
      <c r="G15" s="183"/>
      <c r="H15" s="183"/>
      <c r="I15" s="183"/>
      <c r="J15" s="183"/>
      <c r="K15" s="184"/>
      <c r="L15" s="188"/>
      <c r="M15" s="189"/>
      <c r="N15" s="190"/>
      <c r="O15" s="196">
        <v>3500360</v>
      </c>
      <c r="P15" s="197"/>
      <c r="Q15" s="197"/>
      <c r="R15" s="197"/>
      <c r="S15" s="198"/>
    </row>
    <row r="16" spans="2:19" ht="12.75">
      <c r="B16" s="5"/>
      <c r="C16" s="182" t="s">
        <v>94</v>
      </c>
      <c r="D16" s="183"/>
      <c r="E16" s="183"/>
      <c r="F16" s="183"/>
      <c r="G16" s="183"/>
      <c r="H16" s="183"/>
      <c r="I16" s="183"/>
      <c r="J16" s="183"/>
      <c r="K16" s="184"/>
      <c r="L16" s="188"/>
      <c r="M16" s="189"/>
      <c r="N16" s="190"/>
      <c r="O16" s="196"/>
      <c r="P16" s="197"/>
      <c r="Q16" s="197"/>
      <c r="R16" s="197"/>
      <c r="S16" s="198"/>
    </row>
    <row r="19" spans="2:19" ht="12.75">
      <c r="B19" s="161" t="s">
        <v>31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</row>
    <row r="21" spans="2:19" ht="49.5" customHeight="1">
      <c r="B21" s="5" t="s">
        <v>28</v>
      </c>
      <c r="C21" s="187" t="s">
        <v>29</v>
      </c>
      <c r="D21" s="187"/>
      <c r="E21" s="187"/>
      <c r="F21" s="187"/>
      <c r="G21" s="187"/>
      <c r="H21" s="187" t="s">
        <v>32</v>
      </c>
      <c r="I21" s="187"/>
      <c r="J21" s="187" t="s">
        <v>81</v>
      </c>
      <c r="K21" s="187"/>
      <c r="L21" s="187"/>
      <c r="M21" s="196" t="s">
        <v>73</v>
      </c>
      <c r="N21" s="198"/>
      <c r="O21" s="196" t="s">
        <v>75</v>
      </c>
      <c r="P21" s="198"/>
      <c r="Q21" s="187" t="s">
        <v>33</v>
      </c>
      <c r="R21" s="187"/>
      <c r="S21" s="187"/>
    </row>
    <row r="22" spans="2:19" ht="12.75">
      <c r="B22" s="8">
        <v>1</v>
      </c>
      <c r="C22" s="187">
        <v>2</v>
      </c>
      <c r="D22" s="187"/>
      <c r="E22" s="187"/>
      <c r="F22" s="187"/>
      <c r="G22" s="187"/>
      <c r="H22" s="187">
        <v>3</v>
      </c>
      <c r="I22" s="187"/>
      <c r="J22" s="187">
        <v>4</v>
      </c>
      <c r="K22" s="187"/>
      <c r="L22" s="187"/>
      <c r="M22" s="187">
        <v>5</v>
      </c>
      <c r="N22" s="187"/>
      <c r="O22" s="196">
        <v>6</v>
      </c>
      <c r="P22" s="198"/>
      <c r="Q22" s="187">
        <v>7</v>
      </c>
      <c r="R22" s="187"/>
      <c r="S22" s="187"/>
    </row>
    <row r="23" spans="2:19" ht="16.5" customHeight="1">
      <c r="B23" s="5">
        <v>1</v>
      </c>
      <c r="C23" s="199" t="s">
        <v>80</v>
      </c>
      <c r="D23" s="199"/>
      <c r="E23" s="199"/>
      <c r="F23" s="199"/>
      <c r="G23" s="199"/>
      <c r="H23" s="185" t="s">
        <v>62</v>
      </c>
      <c r="I23" s="185"/>
      <c r="J23" s="187"/>
      <c r="K23" s="187"/>
      <c r="L23" s="187"/>
      <c r="M23" s="187"/>
      <c r="N23" s="187"/>
      <c r="O23" s="196"/>
      <c r="P23" s="198"/>
      <c r="Q23" s="187">
        <f>J23*M23*O23</f>
        <v>0</v>
      </c>
      <c r="R23" s="187"/>
      <c r="S23" s="187"/>
    </row>
    <row r="24" spans="2:19" ht="16.5" customHeight="1">
      <c r="B24" s="5">
        <v>1</v>
      </c>
      <c r="C24" s="199" t="s">
        <v>86</v>
      </c>
      <c r="D24" s="199"/>
      <c r="E24" s="199"/>
      <c r="F24" s="199"/>
      <c r="G24" s="199"/>
      <c r="H24" s="185" t="s">
        <v>62</v>
      </c>
      <c r="I24" s="185"/>
      <c r="J24" s="187"/>
      <c r="K24" s="187"/>
      <c r="L24" s="187"/>
      <c r="M24" s="187"/>
      <c r="N24" s="187"/>
      <c r="O24" s="196"/>
      <c r="P24" s="198"/>
      <c r="Q24" s="187"/>
      <c r="R24" s="187"/>
      <c r="S24" s="187"/>
    </row>
    <row r="25" spans="2:20" ht="12.75">
      <c r="B25" s="5"/>
      <c r="C25" s="170" t="s">
        <v>61</v>
      </c>
      <c r="D25" s="170"/>
      <c r="E25" s="170"/>
      <c r="F25" s="170"/>
      <c r="G25" s="170"/>
      <c r="H25" s="146"/>
      <c r="I25" s="146"/>
      <c r="J25" s="111"/>
      <c r="K25" s="111"/>
      <c r="L25" s="111"/>
      <c r="M25" s="111"/>
      <c r="N25" s="111"/>
      <c r="O25" s="111"/>
      <c r="P25" s="111"/>
      <c r="Q25" s="111">
        <f>SUM(Q23:Q24)</f>
        <v>0</v>
      </c>
      <c r="R25" s="111"/>
      <c r="S25" s="111"/>
      <c r="T25">
        <f>Q25</f>
        <v>0</v>
      </c>
    </row>
    <row r="26" spans="2:18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9" ht="12.75">
      <c r="B27" s="156" t="s">
        <v>36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</row>
    <row r="28" spans="2:18" ht="25.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9" ht="25.5" customHeight="1">
      <c r="B29" s="5" t="s">
        <v>28</v>
      </c>
      <c r="C29" s="187" t="s">
        <v>29</v>
      </c>
      <c r="D29" s="187"/>
      <c r="E29" s="187"/>
      <c r="F29" s="187"/>
      <c r="G29" s="187"/>
      <c r="H29" s="187"/>
      <c r="I29" s="187"/>
      <c r="J29" s="187"/>
      <c r="K29" s="187"/>
      <c r="L29" s="187" t="s">
        <v>15</v>
      </c>
      <c r="M29" s="187"/>
      <c r="N29" s="187"/>
      <c r="O29" s="187" t="s">
        <v>30</v>
      </c>
      <c r="P29" s="187"/>
      <c r="Q29" s="187"/>
      <c r="R29" s="187"/>
      <c r="S29" s="187"/>
    </row>
    <row r="30" spans="2:19" ht="12.75">
      <c r="B30" s="8">
        <v>1</v>
      </c>
      <c r="C30" s="187">
        <v>2</v>
      </c>
      <c r="D30" s="187"/>
      <c r="E30" s="187"/>
      <c r="F30" s="187"/>
      <c r="G30" s="187"/>
      <c r="H30" s="187"/>
      <c r="I30" s="187"/>
      <c r="J30" s="187"/>
      <c r="K30" s="187"/>
      <c r="L30" s="187">
        <v>3</v>
      </c>
      <c r="M30" s="187"/>
      <c r="N30" s="187"/>
      <c r="O30" s="187">
        <v>4</v>
      </c>
      <c r="P30" s="187"/>
      <c r="Q30" s="187"/>
      <c r="R30" s="187"/>
      <c r="S30" s="187"/>
    </row>
    <row r="31" spans="2:21" ht="26.25" customHeight="1">
      <c r="B31" s="5">
        <v>1</v>
      </c>
      <c r="C31" s="182" t="s">
        <v>76</v>
      </c>
      <c r="D31" s="183"/>
      <c r="E31" s="183"/>
      <c r="F31" s="183"/>
      <c r="G31" s="183"/>
      <c r="H31" s="183"/>
      <c r="I31" s="183"/>
      <c r="J31" s="183"/>
      <c r="K31" s="184"/>
      <c r="L31" s="185" t="s">
        <v>34</v>
      </c>
      <c r="M31" s="185"/>
      <c r="N31" s="185"/>
      <c r="O31" s="111">
        <f>O32+O35</f>
        <v>1057110</v>
      </c>
      <c r="P31" s="111"/>
      <c r="Q31" s="111"/>
      <c r="R31" s="111"/>
      <c r="S31" s="111"/>
      <c r="T31" s="31"/>
      <c r="U31" s="32"/>
    </row>
    <row r="32" spans="2:21" ht="12.75">
      <c r="B32" s="5"/>
      <c r="C32" s="171" t="s">
        <v>95</v>
      </c>
      <c r="D32" s="172"/>
      <c r="E32" s="172"/>
      <c r="F32" s="172"/>
      <c r="G32" s="172"/>
      <c r="H32" s="172"/>
      <c r="I32" s="172"/>
      <c r="J32" s="172"/>
      <c r="K32" s="173"/>
      <c r="L32" s="28"/>
      <c r="M32" s="29"/>
      <c r="N32" s="30"/>
      <c r="O32" s="174">
        <f>O33+O34</f>
        <v>1057110</v>
      </c>
      <c r="P32" s="175"/>
      <c r="Q32" s="175"/>
      <c r="R32" s="175"/>
      <c r="S32" s="176"/>
      <c r="T32" s="33"/>
      <c r="U32" s="32"/>
    </row>
    <row r="33" spans="2:21" ht="12.75">
      <c r="B33" s="5"/>
      <c r="C33" s="182" t="s">
        <v>96</v>
      </c>
      <c r="D33" s="183"/>
      <c r="E33" s="183"/>
      <c r="F33" s="183"/>
      <c r="G33" s="183"/>
      <c r="H33" s="183"/>
      <c r="I33" s="183"/>
      <c r="J33" s="183"/>
      <c r="K33" s="184"/>
      <c r="L33" s="28"/>
      <c r="M33" s="29"/>
      <c r="N33" s="30"/>
      <c r="O33" s="191">
        <v>108510</v>
      </c>
      <c r="P33" s="192"/>
      <c r="Q33" s="192"/>
      <c r="R33" s="192"/>
      <c r="S33" s="193"/>
      <c r="T33" s="33">
        <f>O15*3.1/100</f>
        <v>108511.16</v>
      </c>
      <c r="U33" s="32"/>
    </row>
    <row r="34" spans="2:21" ht="12.75">
      <c r="B34" s="5"/>
      <c r="C34" s="182" t="s">
        <v>97</v>
      </c>
      <c r="D34" s="183"/>
      <c r="E34" s="183"/>
      <c r="F34" s="183"/>
      <c r="G34" s="183"/>
      <c r="H34" s="183"/>
      <c r="I34" s="183"/>
      <c r="J34" s="183"/>
      <c r="K34" s="184"/>
      <c r="L34" s="28"/>
      <c r="M34" s="29"/>
      <c r="N34" s="30"/>
      <c r="O34" s="191">
        <v>948600</v>
      </c>
      <c r="P34" s="192"/>
      <c r="Q34" s="192"/>
      <c r="R34" s="192"/>
      <c r="S34" s="193"/>
      <c r="T34" s="33">
        <f>O15*27.1/100</f>
        <v>948597.56</v>
      </c>
      <c r="U34" s="32"/>
    </row>
    <row r="35" spans="2:21" ht="12.75">
      <c r="B35" s="5"/>
      <c r="C35" s="171" t="s">
        <v>98</v>
      </c>
      <c r="D35" s="172"/>
      <c r="E35" s="172"/>
      <c r="F35" s="172"/>
      <c r="G35" s="172"/>
      <c r="H35" s="172"/>
      <c r="I35" s="172"/>
      <c r="J35" s="172"/>
      <c r="K35" s="173"/>
      <c r="L35" s="34"/>
      <c r="M35" s="35"/>
      <c r="N35" s="36"/>
      <c r="O35" s="174">
        <f>O36+O37</f>
        <v>0</v>
      </c>
      <c r="P35" s="175"/>
      <c r="Q35" s="175"/>
      <c r="R35" s="175"/>
      <c r="S35" s="176"/>
      <c r="T35" s="33">
        <f>O16*30.2/100</f>
        <v>0</v>
      </c>
      <c r="U35" s="32"/>
    </row>
    <row r="36" spans="2:21" ht="12.75">
      <c r="B36" s="5"/>
      <c r="C36" s="182" t="s">
        <v>96</v>
      </c>
      <c r="D36" s="183"/>
      <c r="E36" s="183"/>
      <c r="F36" s="183"/>
      <c r="G36" s="183"/>
      <c r="H36" s="183"/>
      <c r="I36" s="183"/>
      <c r="J36" s="183"/>
      <c r="K36" s="184"/>
      <c r="L36" s="188"/>
      <c r="M36" s="189"/>
      <c r="N36" s="190"/>
      <c r="O36" s="191"/>
      <c r="P36" s="192"/>
      <c r="Q36" s="192"/>
      <c r="R36" s="192"/>
      <c r="S36" s="193"/>
      <c r="T36" s="33">
        <f>O16*3.1/100</f>
        <v>0</v>
      </c>
      <c r="U36" s="32"/>
    </row>
    <row r="37" spans="2:20" ht="12.75">
      <c r="B37" s="5"/>
      <c r="C37" s="182" t="s">
        <v>97</v>
      </c>
      <c r="D37" s="183"/>
      <c r="E37" s="183"/>
      <c r="F37" s="183"/>
      <c r="G37" s="183"/>
      <c r="H37" s="183"/>
      <c r="I37" s="183"/>
      <c r="J37" s="183"/>
      <c r="K37" s="184"/>
      <c r="L37" s="188"/>
      <c r="M37" s="189"/>
      <c r="N37" s="190"/>
      <c r="O37" s="191"/>
      <c r="P37" s="192"/>
      <c r="Q37" s="192"/>
      <c r="R37" s="192"/>
      <c r="S37" s="193"/>
      <c r="T37">
        <f>O16*27.1/100</f>
        <v>0</v>
      </c>
    </row>
    <row r="38" spans="2:19" ht="12.75">
      <c r="B38" s="14"/>
      <c r="C38" s="23"/>
      <c r="D38" s="23"/>
      <c r="E38" s="23"/>
      <c r="F38" s="23"/>
      <c r="G38" s="23"/>
      <c r="H38" s="23"/>
      <c r="I38" s="23"/>
      <c r="J38" s="23"/>
      <c r="K38" s="23"/>
      <c r="L38" s="24"/>
      <c r="M38" s="24"/>
      <c r="N38" s="24"/>
      <c r="O38" s="26"/>
      <c r="P38" s="26"/>
      <c r="Q38" s="26"/>
      <c r="R38" s="26"/>
      <c r="S38" s="26"/>
    </row>
    <row r="39" spans="2:19" ht="12.75">
      <c r="B39" s="14"/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24"/>
      <c r="N39" s="24"/>
      <c r="O39" s="26"/>
      <c r="P39" s="26"/>
      <c r="Q39" s="26"/>
      <c r="R39" s="26"/>
      <c r="S39" s="26"/>
    </row>
    <row r="40" spans="2:19" ht="12.75">
      <c r="B40" s="156" t="s">
        <v>119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</row>
    <row r="41" spans="2:18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9" ht="25.5">
      <c r="B42" s="5" t="s">
        <v>28</v>
      </c>
      <c r="C42" s="187" t="s">
        <v>29</v>
      </c>
      <c r="D42" s="187"/>
      <c r="E42" s="187"/>
      <c r="F42" s="187"/>
      <c r="G42" s="187"/>
      <c r="H42" s="187"/>
      <c r="I42" s="187"/>
      <c r="J42" s="187"/>
      <c r="K42" s="187"/>
      <c r="L42" s="187" t="s">
        <v>15</v>
      </c>
      <c r="M42" s="187"/>
      <c r="N42" s="187"/>
      <c r="O42" s="187" t="s">
        <v>30</v>
      </c>
      <c r="P42" s="187"/>
      <c r="Q42" s="187"/>
      <c r="R42" s="187"/>
      <c r="S42" s="187"/>
    </row>
    <row r="43" spans="2:19" ht="12.75">
      <c r="B43" s="8">
        <v>1</v>
      </c>
      <c r="C43" s="187">
        <v>2</v>
      </c>
      <c r="D43" s="187"/>
      <c r="E43" s="187"/>
      <c r="F43" s="187"/>
      <c r="G43" s="187"/>
      <c r="H43" s="187"/>
      <c r="I43" s="187"/>
      <c r="J43" s="187"/>
      <c r="K43" s="187"/>
      <c r="L43" s="187">
        <v>3</v>
      </c>
      <c r="M43" s="187"/>
      <c r="N43" s="187"/>
      <c r="O43" s="187">
        <v>4</v>
      </c>
      <c r="P43" s="187"/>
      <c r="Q43" s="187"/>
      <c r="R43" s="187"/>
      <c r="S43" s="187"/>
    </row>
    <row r="44" spans="2:19" ht="12.75">
      <c r="B44" s="5">
        <v>1</v>
      </c>
      <c r="C44" s="182" t="s">
        <v>120</v>
      </c>
      <c r="D44" s="183"/>
      <c r="E44" s="183"/>
      <c r="F44" s="183"/>
      <c r="G44" s="183"/>
      <c r="H44" s="183"/>
      <c r="I44" s="183"/>
      <c r="J44" s="183"/>
      <c r="K44" s="184"/>
      <c r="L44" s="185" t="s">
        <v>35</v>
      </c>
      <c r="M44" s="185"/>
      <c r="N44" s="185"/>
      <c r="O44" s="186"/>
      <c r="P44" s="186"/>
      <c r="Q44" s="186"/>
      <c r="R44" s="186"/>
      <c r="S44" s="186"/>
    </row>
    <row r="45" spans="2:19" ht="12.75">
      <c r="B45" s="5"/>
      <c r="C45" s="108" t="s">
        <v>61</v>
      </c>
      <c r="D45" s="109"/>
      <c r="E45" s="109"/>
      <c r="F45" s="109"/>
      <c r="G45" s="109"/>
      <c r="H45" s="109"/>
      <c r="I45" s="109"/>
      <c r="J45" s="109"/>
      <c r="K45" s="110"/>
      <c r="L45" s="146"/>
      <c r="M45" s="146"/>
      <c r="N45" s="146"/>
      <c r="O45" s="159">
        <f>SUM(O44:O44)</f>
        <v>0</v>
      </c>
      <c r="P45" s="159"/>
      <c r="Q45" s="159"/>
      <c r="R45" s="159"/>
      <c r="S45" s="159"/>
    </row>
    <row r="46" spans="2:19" ht="12.75">
      <c r="B46" s="14"/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24"/>
      <c r="N46" s="24"/>
      <c r="O46" s="26"/>
      <c r="P46" s="26"/>
      <c r="Q46" s="26"/>
      <c r="R46" s="26"/>
      <c r="S46" s="26"/>
    </row>
    <row r="47" spans="2:19" ht="12.75">
      <c r="B47" s="14"/>
      <c r="C47" s="23"/>
      <c r="D47" s="23"/>
      <c r="E47" s="23"/>
      <c r="F47" s="23"/>
      <c r="G47" s="23"/>
      <c r="H47" s="23"/>
      <c r="I47" s="37"/>
      <c r="J47" s="37"/>
      <c r="K47" s="37"/>
      <c r="L47" s="24"/>
      <c r="M47" s="24"/>
      <c r="N47" s="24"/>
      <c r="O47" s="26"/>
      <c r="P47" s="26"/>
      <c r="Q47" s="26"/>
      <c r="R47" s="26"/>
      <c r="S47" s="26"/>
    </row>
    <row r="48" spans="2:19" ht="12.75">
      <c r="B48" s="167" t="s">
        <v>166</v>
      </c>
      <c r="C48" s="167"/>
      <c r="D48" s="167"/>
      <c r="E48" s="167"/>
      <c r="F48" s="167"/>
      <c r="G48" s="167"/>
      <c r="H48" s="167"/>
      <c r="I48" s="168">
        <f>O14+Q25+O31+O45</f>
        <v>4557470</v>
      </c>
      <c r="J48" s="168"/>
      <c r="K48" s="168"/>
      <c r="L48" s="24"/>
      <c r="M48" s="24"/>
      <c r="N48" s="24"/>
      <c r="O48" s="26"/>
      <c r="P48" s="26"/>
      <c r="Q48" s="26"/>
      <c r="R48" s="26"/>
      <c r="S48" s="26"/>
    </row>
    <row r="49" spans="2:19" ht="12.75">
      <c r="B49" s="14"/>
      <c r="C49" s="23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4"/>
      <c r="O49" s="26"/>
      <c r="P49" s="26"/>
      <c r="Q49" s="26"/>
      <c r="R49" s="26"/>
      <c r="S49" s="26"/>
    </row>
    <row r="50" spans="2:12" ht="12.75">
      <c r="B50" t="s">
        <v>69</v>
      </c>
      <c r="L50" t="s">
        <v>70</v>
      </c>
    </row>
    <row r="52" spans="2:12" ht="12.75">
      <c r="B52" t="s">
        <v>113</v>
      </c>
      <c r="L52" t="s">
        <v>68</v>
      </c>
    </row>
  </sheetData>
  <mergeCells count="89">
    <mergeCell ref="B48:H48"/>
    <mergeCell ref="I48:K48"/>
    <mergeCell ref="C24:G24"/>
    <mergeCell ref="C22:G22"/>
    <mergeCell ref="H24:I24"/>
    <mergeCell ref="C32:K32"/>
    <mergeCell ref="C37:K37"/>
    <mergeCell ref="B40:S40"/>
    <mergeCell ref="C42:K42"/>
    <mergeCell ref="L42:N42"/>
    <mergeCell ref="O23:P23"/>
    <mergeCell ref="Q23:S23"/>
    <mergeCell ref="O22:P22"/>
    <mergeCell ref="C23:G23"/>
    <mergeCell ref="H23:I23"/>
    <mergeCell ref="J23:L23"/>
    <mergeCell ref="M23:N23"/>
    <mergeCell ref="H22:I22"/>
    <mergeCell ref="O13:S13"/>
    <mergeCell ref="C21:G21"/>
    <mergeCell ref="H21:I21"/>
    <mergeCell ref="B19:S19"/>
    <mergeCell ref="C13:K13"/>
    <mergeCell ref="C14:K14"/>
    <mergeCell ref="L13:N13"/>
    <mergeCell ref="L14:N14"/>
    <mergeCell ref="O14:S14"/>
    <mergeCell ref="O21:P21"/>
    <mergeCell ref="B10:S10"/>
    <mergeCell ref="L12:N12"/>
    <mergeCell ref="C12:K12"/>
    <mergeCell ref="O12:S12"/>
    <mergeCell ref="Q25:S25"/>
    <mergeCell ref="J25:L25"/>
    <mergeCell ref="Q21:S21"/>
    <mergeCell ref="Q22:S22"/>
    <mergeCell ref="J21:L21"/>
    <mergeCell ref="M21:N21"/>
    <mergeCell ref="J22:L22"/>
    <mergeCell ref="M22:N22"/>
    <mergeCell ref="Q24:S24"/>
    <mergeCell ref="J24:L24"/>
    <mergeCell ref="M24:N24"/>
    <mergeCell ref="O24:P24"/>
    <mergeCell ref="H25:I25"/>
    <mergeCell ref="C25:G25"/>
    <mergeCell ref="M25:P25"/>
    <mergeCell ref="O29:S29"/>
    <mergeCell ref="O30:S30"/>
    <mergeCell ref="B27:S27"/>
    <mergeCell ref="L31:N31"/>
    <mergeCell ref="C31:K31"/>
    <mergeCell ref="O31:S31"/>
    <mergeCell ref="L29:N29"/>
    <mergeCell ref="L30:N30"/>
    <mergeCell ref="C29:K29"/>
    <mergeCell ref="C30:K30"/>
    <mergeCell ref="C15:K15"/>
    <mergeCell ref="L15:N15"/>
    <mergeCell ref="O15:S15"/>
    <mergeCell ref="C16:K16"/>
    <mergeCell ref="L16:N16"/>
    <mergeCell ref="O16:S16"/>
    <mergeCell ref="O36:S36"/>
    <mergeCell ref="O32:S32"/>
    <mergeCell ref="C33:K33"/>
    <mergeCell ref="O33:S33"/>
    <mergeCell ref="C34:K34"/>
    <mergeCell ref="O34:S34"/>
    <mergeCell ref="L37:N37"/>
    <mergeCell ref="O37:S37"/>
    <mergeCell ref="M1:S1"/>
    <mergeCell ref="M2:S2"/>
    <mergeCell ref="B7:S7"/>
    <mergeCell ref="B8:S8"/>
    <mergeCell ref="C35:K35"/>
    <mergeCell ref="O35:S35"/>
    <mergeCell ref="C36:K36"/>
    <mergeCell ref="L36:N36"/>
    <mergeCell ref="O42:S42"/>
    <mergeCell ref="C43:K43"/>
    <mergeCell ref="L43:N43"/>
    <mergeCell ref="O43:S43"/>
    <mergeCell ref="C45:K45"/>
    <mergeCell ref="L45:N45"/>
    <mergeCell ref="O45:S45"/>
    <mergeCell ref="C44:K44"/>
    <mergeCell ref="L44:N44"/>
    <mergeCell ref="O44:S44"/>
  </mergeCells>
  <printOptions/>
  <pageMargins left="0.5905511811023623" right="0" top="0.5905511811023623" bottom="0.5905511811023623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56"/>
  <sheetViews>
    <sheetView showGridLines="0" tabSelected="1" workbookViewId="0" topLeftCell="A25">
      <selection activeCell="B53" sqref="B53"/>
    </sheetView>
  </sheetViews>
  <sheetFormatPr defaultColWidth="9.00390625" defaultRowHeight="12.75"/>
  <cols>
    <col min="1" max="1" width="0.2421875" style="0" customWidth="1"/>
    <col min="2" max="3" width="4.75390625" style="0" customWidth="1"/>
    <col min="4" max="4" width="6.75390625" style="0" customWidth="1"/>
    <col min="5" max="5" width="8.125" style="0" customWidth="1"/>
    <col min="6" max="6" width="4.75390625" style="0" customWidth="1"/>
    <col min="7" max="7" width="16.00390625" style="0" customWidth="1"/>
    <col min="8" max="12" width="4.75390625" style="0" customWidth="1"/>
    <col min="13" max="13" width="6.125" style="0" customWidth="1"/>
    <col min="14" max="15" width="4.75390625" style="0" customWidth="1"/>
    <col min="16" max="16" width="3.625" style="0" customWidth="1"/>
    <col min="17" max="19" width="4.75390625" style="0" customWidth="1"/>
    <col min="20" max="20" width="8.75390625" style="0" customWidth="1"/>
    <col min="21" max="22" width="4.75390625" style="0" customWidth="1"/>
  </cols>
  <sheetData>
    <row r="1" spans="13:19" ht="12.75">
      <c r="M1" s="194" t="s">
        <v>13</v>
      </c>
      <c r="N1" s="194"/>
      <c r="O1" s="194"/>
      <c r="P1" s="194"/>
      <c r="Q1" s="194"/>
      <c r="R1" s="194"/>
      <c r="S1" s="194"/>
    </row>
    <row r="2" spans="13:19" ht="26.25" customHeight="1">
      <c r="M2" s="195" t="s">
        <v>103</v>
      </c>
      <c r="N2" s="195"/>
      <c r="O2" s="195"/>
      <c r="P2" s="195"/>
      <c r="Q2" s="195"/>
      <c r="R2" s="195"/>
      <c r="S2" s="195"/>
    </row>
    <row r="4" ht="12.75">
      <c r="M4" t="s">
        <v>104</v>
      </c>
    </row>
    <row r="5" ht="12.75">
      <c r="M5" t="s">
        <v>92</v>
      </c>
    </row>
    <row r="6" ht="5.25" customHeight="1"/>
    <row r="7" spans="2:19" ht="12.75">
      <c r="B7" s="194" t="s">
        <v>26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</row>
    <row r="8" spans="2:19" ht="12.75">
      <c r="B8" s="177" t="s">
        <v>162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</row>
    <row r="9" ht="6.75" customHeight="1"/>
    <row r="10" spans="2:19" ht="12.75">
      <c r="B10" s="14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6"/>
      <c r="P10" s="26"/>
      <c r="Q10" s="26"/>
      <c r="R10" s="26"/>
      <c r="S10" s="26"/>
    </row>
    <row r="11" spans="2:19" ht="12.75">
      <c r="B11" s="14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6"/>
      <c r="P11" s="26"/>
      <c r="Q11" s="26"/>
      <c r="R11" s="26"/>
      <c r="S11" s="26"/>
    </row>
    <row r="12" spans="2:19" ht="12.75">
      <c r="B12" s="161" t="s">
        <v>121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</row>
    <row r="13" ht="12.75">
      <c r="Q13" t="s">
        <v>40</v>
      </c>
    </row>
    <row r="14" spans="2:19" ht="25.5">
      <c r="B14" s="5" t="s">
        <v>28</v>
      </c>
      <c r="C14" s="187" t="s">
        <v>29</v>
      </c>
      <c r="D14" s="187"/>
      <c r="E14" s="187"/>
      <c r="F14" s="187"/>
      <c r="G14" s="187"/>
      <c r="H14" s="187" t="s">
        <v>32</v>
      </c>
      <c r="I14" s="187"/>
      <c r="J14" s="187" t="s">
        <v>72</v>
      </c>
      <c r="K14" s="187"/>
      <c r="L14" s="187"/>
      <c r="M14" s="187" t="s">
        <v>73</v>
      </c>
      <c r="N14" s="187"/>
      <c r="O14" s="187"/>
      <c r="P14" s="187" t="s">
        <v>74</v>
      </c>
      <c r="Q14" s="187"/>
      <c r="R14" s="187"/>
      <c r="S14" s="187"/>
    </row>
    <row r="15" spans="2:19" ht="13.5" customHeight="1">
      <c r="B15" s="8">
        <v>1</v>
      </c>
      <c r="C15" s="187">
        <v>2</v>
      </c>
      <c r="D15" s="187"/>
      <c r="E15" s="187"/>
      <c r="F15" s="187"/>
      <c r="G15" s="187"/>
      <c r="H15" s="187">
        <v>3</v>
      </c>
      <c r="I15" s="187"/>
      <c r="J15" s="187">
        <v>4</v>
      </c>
      <c r="K15" s="187"/>
      <c r="L15" s="187"/>
      <c r="M15" s="187">
        <v>5</v>
      </c>
      <c r="N15" s="187"/>
      <c r="O15" s="187"/>
      <c r="P15" s="187">
        <v>6</v>
      </c>
      <c r="Q15" s="187"/>
      <c r="R15" s="187"/>
      <c r="S15" s="187"/>
    </row>
    <row r="16" spans="2:19" ht="60" customHeight="1">
      <c r="B16" s="6">
        <v>1</v>
      </c>
      <c r="C16" s="136" t="s">
        <v>148</v>
      </c>
      <c r="D16" s="137"/>
      <c r="E16" s="137"/>
      <c r="F16" s="137"/>
      <c r="G16" s="138"/>
      <c r="H16" s="188" t="s">
        <v>58</v>
      </c>
      <c r="I16" s="190"/>
      <c r="J16" s="206"/>
      <c r="K16" s="207"/>
      <c r="L16" s="208"/>
      <c r="M16" s="209"/>
      <c r="N16" s="210"/>
      <c r="O16" s="211"/>
      <c r="P16" s="196">
        <v>1500</v>
      </c>
      <c r="Q16" s="197"/>
      <c r="R16" s="197"/>
      <c r="S16" s="198"/>
    </row>
    <row r="17" spans="2:19" ht="12.75">
      <c r="B17" s="6"/>
      <c r="C17" s="136"/>
      <c r="D17" s="137"/>
      <c r="E17" s="137"/>
      <c r="F17" s="137"/>
      <c r="G17" s="138"/>
      <c r="H17" s="188"/>
      <c r="I17" s="190"/>
      <c r="J17" s="45"/>
      <c r="K17" s="40"/>
      <c r="L17" s="41"/>
      <c r="M17" s="42"/>
      <c r="N17" s="43"/>
      <c r="O17" s="44"/>
      <c r="P17" s="196"/>
      <c r="Q17" s="197"/>
      <c r="R17" s="197"/>
      <c r="S17" s="198"/>
    </row>
    <row r="18" spans="2:19" ht="12.75">
      <c r="B18" s="25"/>
      <c r="C18" s="145" t="s">
        <v>61</v>
      </c>
      <c r="D18" s="145"/>
      <c r="E18" s="145"/>
      <c r="F18" s="145"/>
      <c r="G18" s="145"/>
      <c r="H18" s="146"/>
      <c r="I18" s="146"/>
      <c r="J18" s="147"/>
      <c r="K18" s="147"/>
      <c r="L18" s="147"/>
      <c r="M18" s="147"/>
      <c r="N18" s="147"/>
      <c r="O18" s="147"/>
      <c r="P18" s="147">
        <f>SUM(P16:S17)</f>
        <v>1500</v>
      </c>
      <c r="Q18" s="147"/>
      <c r="R18" s="147"/>
      <c r="S18" s="147"/>
    </row>
    <row r="20" spans="2:19" ht="12.75">
      <c r="B20" s="161" t="s">
        <v>123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</row>
    <row r="21" ht="12.75" customHeight="1">
      <c r="Q21" t="s">
        <v>40</v>
      </c>
    </row>
    <row r="22" spans="2:19" ht="25.5">
      <c r="B22" s="5" t="s">
        <v>28</v>
      </c>
      <c r="C22" s="187" t="s">
        <v>29</v>
      </c>
      <c r="D22" s="187"/>
      <c r="E22" s="187"/>
      <c r="F22" s="187"/>
      <c r="G22" s="187"/>
      <c r="H22" s="187" t="s">
        <v>32</v>
      </c>
      <c r="I22" s="187"/>
      <c r="J22" s="187" t="s">
        <v>82</v>
      </c>
      <c r="K22" s="187"/>
      <c r="L22" s="187"/>
      <c r="M22" s="187" t="s">
        <v>77</v>
      </c>
      <c r="N22" s="187"/>
      <c r="O22" s="187"/>
      <c r="P22" s="187" t="s">
        <v>74</v>
      </c>
      <c r="Q22" s="187"/>
      <c r="R22" s="187"/>
      <c r="S22" s="187"/>
    </row>
    <row r="23" spans="2:19" ht="17.25" customHeight="1">
      <c r="B23" s="8">
        <v>1</v>
      </c>
      <c r="C23" s="187">
        <v>2</v>
      </c>
      <c r="D23" s="187"/>
      <c r="E23" s="187"/>
      <c r="F23" s="187"/>
      <c r="G23" s="187"/>
      <c r="H23" s="187">
        <v>3</v>
      </c>
      <c r="I23" s="187"/>
      <c r="J23" s="187">
        <v>4</v>
      </c>
      <c r="K23" s="187"/>
      <c r="L23" s="187"/>
      <c r="M23" s="187">
        <v>5</v>
      </c>
      <c r="N23" s="187"/>
      <c r="O23" s="187"/>
      <c r="P23" s="187">
        <v>6</v>
      </c>
      <c r="Q23" s="187"/>
      <c r="R23" s="187"/>
      <c r="S23" s="187"/>
    </row>
    <row r="24" spans="2:20" ht="102" customHeight="1">
      <c r="B24" s="5">
        <v>1</v>
      </c>
      <c r="C24" s="136" t="s">
        <v>122</v>
      </c>
      <c r="D24" s="137"/>
      <c r="E24" s="137"/>
      <c r="F24" s="137"/>
      <c r="G24" s="138"/>
      <c r="H24" s="185" t="s">
        <v>62</v>
      </c>
      <c r="I24" s="185"/>
      <c r="J24" s="187"/>
      <c r="K24" s="187"/>
      <c r="L24" s="187"/>
      <c r="M24" s="205"/>
      <c r="N24" s="205"/>
      <c r="O24" s="205"/>
      <c r="P24" s="187">
        <v>5900</v>
      </c>
      <c r="Q24" s="187"/>
      <c r="R24" s="187"/>
      <c r="S24" s="187"/>
      <c r="T24">
        <f>J24*M24</f>
        <v>0</v>
      </c>
    </row>
    <row r="25" spans="2:20" ht="12.75">
      <c r="B25" s="5"/>
      <c r="C25" s="145" t="s">
        <v>61</v>
      </c>
      <c r="D25" s="145"/>
      <c r="E25" s="145"/>
      <c r="F25" s="145"/>
      <c r="G25" s="145"/>
      <c r="H25" s="146"/>
      <c r="I25" s="146"/>
      <c r="J25" s="112"/>
      <c r="K25" s="151"/>
      <c r="L25" s="152"/>
      <c r="M25" s="112"/>
      <c r="N25" s="151"/>
      <c r="O25" s="152"/>
      <c r="P25" s="112">
        <f>SUM(P24:P24)</f>
        <v>5900</v>
      </c>
      <c r="Q25" s="151"/>
      <c r="R25" s="151"/>
      <c r="S25" s="152"/>
      <c r="T25">
        <f>J25*M25</f>
        <v>0</v>
      </c>
    </row>
    <row r="27" spans="2:19" s="64" customFormat="1" ht="12.75">
      <c r="B27" s="156" t="s">
        <v>149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</row>
    <row r="28" spans="2:18" s="64" customFormat="1" ht="12.75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2:19" s="64" customFormat="1" ht="25.5">
      <c r="B29" s="67" t="s">
        <v>28</v>
      </c>
      <c r="C29" s="113" t="s">
        <v>29</v>
      </c>
      <c r="D29" s="113"/>
      <c r="E29" s="113"/>
      <c r="F29" s="113"/>
      <c r="G29" s="113"/>
      <c r="H29" s="113"/>
      <c r="I29" s="113"/>
      <c r="J29" s="113"/>
      <c r="K29" s="113"/>
      <c r="L29" s="113" t="s">
        <v>15</v>
      </c>
      <c r="M29" s="113"/>
      <c r="N29" s="113"/>
      <c r="O29" s="113" t="s">
        <v>30</v>
      </c>
      <c r="P29" s="113"/>
      <c r="Q29" s="113"/>
      <c r="R29" s="113"/>
      <c r="S29" s="113"/>
    </row>
    <row r="30" spans="2:19" s="64" customFormat="1" ht="12.75" customHeight="1">
      <c r="B30" s="53">
        <v>1</v>
      </c>
      <c r="C30" s="113">
        <v>2</v>
      </c>
      <c r="D30" s="113"/>
      <c r="E30" s="113"/>
      <c r="F30" s="113"/>
      <c r="G30" s="113"/>
      <c r="H30" s="113"/>
      <c r="I30" s="113"/>
      <c r="J30" s="113"/>
      <c r="K30" s="113"/>
      <c r="L30" s="113">
        <v>3</v>
      </c>
      <c r="M30" s="113"/>
      <c r="N30" s="113"/>
      <c r="O30" s="113">
        <v>4</v>
      </c>
      <c r="P30" s="113"/>
      <c r="Q30" s="113"/>
      <c r="R30" s="113"/>
      <c r="S30" s="113"/>
    </row>
    <row r="31" spans="2:19" s="64" customFormat="1" ht="15" customHeight="1">
      <c r="B31" s="67">
        <v>1</v>
      </c>
      <c r="C31" s="136" t="s">
        <v>150</v>
      </c>
      <c r="D31" s="137"/>
      <c r="E31" s="137"/>
      <c r="F31" s="137"/>
      <c r="G31" s="137"/>
      <c r="H31" s="137"/>
      <c r="I31" s="137"/>
      <c r="J31" s="137"/>
      <c r="K31" s="138"/>
      <c r="L31" s="139" t="s">
        <v>34</v>
      </c>
      <c r="M31" s="121"/>
      <c r="N31" s="140"/>
      <c r="O31" s="122">
        <v>2500</v>
      </c>
      <c r="P31" s="123"/>
      <c r="Q31" s="123"/>
      <c r="R31" s="123"/>
      <c r="S31" s="124"/>
    </row>
    <row r="32" spans="2:19" s="64" customFormat="1" ht="12.75" hidden="1">
      <c r="B32" s="67"/>
      <c r="C32" s="118"/>
      <c r="D32" s="119"/>
      <c r="E32" s="119"/>
      <c r="F32" s="119"/>
      <c r="G32" s="119"/>
      <c r="H32" s="119"/>
      <c r="I32" s="119"/>
      <c r="J32" s="119"/>
      <c r="K32" s="120"/>
      <c r="L32" s="139"/>
      <c r="M32" s="121"/>
      <c r="N32" s="140"/>
      <c r="O32" s="122"/>
      <c r="P32" s="123"/>
      <c r="Q32" s="123"/>
      <c r="R32" s="123"/>
      <c r="S32" s="124"/>
    </row>
    <row r="33" spans="2:19" s="64" customFormat="1" ht="12.75" hidden="1">
      <c r="B33" s="67"/>
      <c r="C33" s="118"/>
      <c r="D33" s="119"/>
      <c r="E33" s="119"/>
      <c r="F33" s="119"/>
      <c r="G33" s="119"/>
      <c r="H33" s="119"/>
      <c r="I33" s="119"/>
      <c r="J33" s="119"/>
      <c r="K33" s="120"/>
      <c r="L33" s="139"/>
      <c r="M33" s="121"/>
      <c r="N33" s="140"/>
      <c r="O33" s="122"/>
      <c r="P33" s="123"/>
      <c r="Q33" s="123"/>
      <c r="R33" s="123"/>
      <c r="S33" s="124"/>
    </row>
    <row r="34" spans="2:19" s="64" customFormat="1" ht="12.75">
      <c r="B34" s="67"/>
      <c r="C34" s="118"/>
      <c r="D34" s="119"/>
      <c r="E34" s="119"/>
      <c r="F34" s="119"/>
      <c r="G34" s="119"/>
      <c r="H34" s="119"/>
      <c r="I34" s="119"/>
      <c r="J34" s="119"/>
      <c r="K34" s="120"/>
      <c r="L34" s="70"/>
      <c r="M34" s="71"/>
      <c r="N34" s="72"/>
      <c r="O34" s="122"/>
      <c r="P34" s="123"/>
      <c r="Q34" s="123"/>
      <c r="R34" s="123"/>
      <c r="S34" s="124"/>
    </row>
    <row r="35" spans="2:19" s="64" customFormat="1" ht="12.75">
      <c r="B35" s="67"/>
      <c r="C35" s="118"/>
      <c r="D35" s="119"/>
      <c r="E35" s="119"/>
      <c r="F35" s="119"/>
      <c r="G35" s="119"/>
      <c r="H35" s="119"/>
      <c r="I35" s="119"/>
      <c r="J35" s="119"/>
      <c r="K35" s="120"/>
      <c r="L35" s="70"/>
      <c r="M35" s="71"/>
      <c r="N35" s="72"/>
      <c r="O35" s="122"/>
      <c r="P35" s="123"/>
      <c r="Q35" s="123"/>
      <c r="R35" s="123"/>
      <c r="S35" s="124"/>
    </row>
    <row r="36" spans="2:20" s="64" customFormat="1" ht="12.75">
      <c r="B36" s="67"/>
      <c r="C36" s="108" t="s">
        <v>83</v>
      </c>
      <c r="D36" s="109"/>
      <c r="E36" s="109"/>
      <c r="F36" s="109"/>
      <c r="G36" s="109"/>
      <c r="H36" s="109"/>
      <c r="I36" s="109"/>
      <c r="J36" s="109"/>
      <c r="K36" s="110"/>
      <c r="L36" s="146"/>
      <c r="M36" s="146"/>
      <c r="N36" s="146"/>
      <c r="O36" s="111">
        <f>SUM(O31:O35)</f>
        <v>2500</v>
      </c>
      <c r="P36" s="111"/>
      <c r="Q36" s="111"/>
      <c r="R36" s="111"/>
      <c r="S36" s="111"/>
      <c r="T36" s="64">
        <f>O36</f>
        <v>2500</v>
      </c>
    </row>
    <row r="38" spans="2:19" ht="12.75" customHeight="1">
      <c r="B38" s="156" t="s">
        <v>151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</row>
    <row r="39" spans="2:18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9" ht="25.5" customHeight="1">
      <c r="B40" s="5" t="s">
        <v>28</v>
      </c>
      <c r="C40" s="187" t="s">
        <v>29</v>
      </c>
      <c r="D40" s="187"/>
      <c r="E40" s="187"/>
      <c r="F40" s="187"/>
      <c r="G40" s="187"/>
      <c r="H40" s="187"/>
      <c r="I40" s="187"/>
      <c r="J40" s="187"/>
      <c r="K40" s="187"/>
      <c r="L40" s="187" t="s">
        <v>15</v>
      </c>
      <c r="M40" s="187"/>
      <c r="N40" s="187"/>
      <c r="O40" s="187" t="s">
        <v>30</v>
      </c>
      <c r="P40" s="187"/>
      <c r="Q40" s="187"/>
      <c r="R40" s="187"/>
      <c r="S40" s="187"/>
    </row>
    <row r="41" spans="2:19" ht="12.75">
      <c r="B41" s="8">
        <v>1</v>
      </c>
      <c r="C41" s="187">
        <v>2</v>
      </c>
      <c r="D41" s="187"/>
      <c r="E41" s="187"/>
      <c r="F41" s="187"/>
      <c r="G41" s="187"/>
      <c r="H41" s="187"/>
      <c r="I41" s="187"/>
      <c r="J41" s="187"/>
      <c r="K41" s="187"/>
      <c r="L41" s="187">
        <v>3</v>
      </c>
      <c r="M41" s="187"/>
      <c r="N41" s="187"/>
      <c r="O41" s="187">
        <v>4</v>
      </c>
      <c r="P41" s="187"/>
      <c r="Q41" s="187"/>
      <c r="R41" s="187"/>
      <c r="S41" s="187"/>
    </row>
    <row r="42" spans="2:19" ht="12.75" customHeight="1">
      <c r="B42" s="5">
        <v>1</v>
      </c>
      <c r="C42" s="201" t="s">
        <v>152</v>
      </c>
      <c r="D42" s="202"/>
      <c r="E42" s="202"/>
      <c r="F42" s="202"/>
      <c r="G42" s="202"/>
      <c r="H42" s="202"/>
      <c r="I42" s="202"/>
      <c r="J42" s="202"/>
      <c r="K42" s="203"/>
      <c r="L42" s="185" t="s">
        <v>35</v>
      </c>
      <c r="M42" s="185"/>
      <c r="N42" s="185"/>
      <c r="O42" s="204">
        <v>69000</v>
      </c>
      <c r="P42" s="204"/>
      <c r="Q42" s="204"/>
      <c r="R42" s="204"/>
      <c r="S42" s="204"/>
    </row>
    <row r="43" spans="2:19" ht="12.75" customHeight="1">
      <c r="B43" s="5"/>
      <c r="C43" s="108" t="s">
        <v>83</v>
      </c>
      <c r="D43" s="109"/>
      <c r="E43" s="109"/>
      <c r="F43" s="109"/>
      <c r="G43" s="109"/>
      <c r="H43" s="109"/>
      <c r="I43" s="109"/>
      <c r="J43" s="109"/>
      <c r="K43" s="110"/>
      <c r="L43" s="200"/>
      <c r="M43" s="200"/>
      <c r="N43" s="200"/>
      <c r="O43" s="111">
        <f>SUM(O42:O42)</f>
        <v>69000</v>
      </c>
      <c r="P43" s="111"/>
      <c r="Q43" s="111"/>
      <c r="R43" s="111"/>
      <c r="S43" s="111"/>
    </row>
    <row r="45" spans="2:19" ht="12.75">
      <c r="B45" s="156" t="s">
        <v>153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</row>
    <row r="46" spans="2:18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9" ht="25.5">
      <c r="B47" s="5" t="s">
        <v>28</v>
      </c>
      <c r="C47" s="187" t="s">
        <v>29</v>
      </c>
      <c r="D47" s="187"/>
      <c r="E47" s="187"/>
      <c r="F47" s="187"/>
      <c r="G47" s="187"/>
      <c r="H47" s="187"/>
      <c r="I47" s="187"/>
      <c r="J47" s="187"/>
      <c r="K47" s="187"/>
      <c r="L47" s="187" t="s">
        <v>15</v>
      </c>
      <c r="M47" s="187"/>
      <c r="N47" s="187"/>
      <c r="O47" s="187" t="s">
        <v>30</v>
      </c>
      <c r="P47" s="187"/>
      <c r="Q47" s="187"/>
      <c r="R47" s="187"/>
      <c r="S47" s="187"/>
    </row>
    <row r="48" spans="2:19" ht="12.75">
      <c r="B48" s="8">
        <v>1</v>
      </c>
      <c r="C48" s="187">
        <v>2</v>
      </c>
      <c r="D48" s="187"/>
      <c r="E48" s="187"/>
      <c r="F48" s="187"/>
      <c r="G48" s="187"/>
      <c r="H48" s="187"/>
      <c r="I48" s="187"/>
      <c r="J48" s="187"/>
      <c r="K48" s="187"/>
      <c r="L48" s="187">
        <v>3</v>
      </c>
      <c r="M48" s="187"/>
      <c r="N48" s="187"/>
      <c r="O48" s="187">
        <v>4</v>
      </c>
      <c r="P48" s="187"/>
      <c r="Q48" s="187"/>
      <c r="R48" s="187"/>
      <c r="S48" s="187"/>
    </row>
    <row r="49" spans="2:19" ht="12.75">
      <c r="B49" s="5">
        <v>1</v>
      </c>
      <c r="C49" s="182" t="s">
        <v>124</v>
      </c>
      <c r="D49" s="183"/>
      <c r="E49" s="183"/>
      <c r="F49" s="183"/>
      <c r="G49" s="183"/>
      <c r="H49" s="183"/>
      <c r="I49" s="183"/>
      <c r="J49" s="183"/>
      <c r="K49" s="184"/>
      <c r="L49" s="185" t="s">
        <v>35</v>
      </c>
      <c r="M49" s="185"/>
      <c r="N49" s="185"/>
      <c r="O49" s="186">
        <v>237000</v>
      </c>
      <c r="P49" s="186"/>
      <c r="Q49" s="186"/>
      <c r="R49" s="186"/>
      <c r="S49" s="186"/>
    </row>
    <row r="50" spans="2:19" ht="12.75">
      <c r="B50" s="5"/>
      <c r="C50" s="108" t="s">
        <v>61</v>
      </c>
      <c r="D50" s="109"/>
      <c r="E50" s="109"/>
      <c r="F50" s="109"/>
      <c r="G50" s="109"/>
      <c r="H50" s="109"/>
      <c r="I50" s="109"/>
      <c r="J50" s="109"/>
      <c r="K50" s="110"/>
      <c r="L50" s="146"/>
      <c r="M50" s="146"/>
      <c r="N50" s="146"/>
      <c r="O50" s="159">
        <f>SUM(O49:O49)</f>
        <v>237000</v>
      </c>
      <c r="P50" s="159"/>
      <c r="Q50" s="159"/>
      <c r="R50" s="159"/>
      <c r="S50" s="159"/>
    </row>
    <row r="51" spans="2:19" ht="12.75">
      <c r="B51" s="14"/>
      <c r="C51" s="23"/>
      <c r="D51" s="23"/>
      <c r="E51" s="23"/>
      <c r="F51" s="23"/>
      <c r="G51" s="23"/>
      <c r="H51" s="23"/>
      <c r="I51" s="37"/>
      <c r="J51" s="37"/>
      <c r="K51" s="37"/>
      <c r="L51" s="24"/>
      <c r="M51" s="24"/>
      <c r="N51" s="24"/>
      <c r="O51" s="26"/>
      <c r="P51" s="26"/>
      <c r="Q51" s="26"/>
      <c r="R51" s="26"/>
      <c r="S51" s="26"/>
    </row>
    <row r="52" spans="2:19" ht="12.75">
      <c r="B52" s="167" t="s">
        <v>166</v>
      </c>
      <c r="C52" s="167"/>
      <c r="D52" s="167"/>
      <c r="E52" s="167"/>
      <c r="F52" s="167"/>
      <c r="G52" s="167"/>
      <c r="H52" s="167"/>
      <c r="I52" s="168">
        <f>P18+P25+O50+O43+O36</f>
        <v>315900</v>
      </c>
      <c r="J52" s="168"/>
      <c r="K52" s="168"/>
      <c r="L52" s="24"/>
      <c r="M52" s="24"/>
      <c r="N52" s="24"/>
      <c r="O52" s="26"/>
      <c r="P52" s="26"/>
      <c r="Q52" s="26"/>
      <c r="R52" s="26"/>
      <c r="S52" s="26"/>
    </row>
    <row r="53" spans="2:19" ht="12.75">
      <c r="B53" s="14"/>
      <c r="C53" s="23"/>
      <c r="D53" s="23"/>
      <c r="E53" s="23"/>
      <c r="F53" s="23"/>
      <c r="G53" s="23"/>
      <c r="H53" s="23"/>
      <c r="I53" s="23"/>
      <c r="J53" s="23"/>
      <c r="K53" s="23"/>
      <c r="L53" s="24"/>
      <c r="M53" s="24"/>
      <c r="N53" s="24"/>
      <c r="O53" s="26"/>
      <c r="P53" s="26"/>
      <c r="Q53" s="26"/>
      <c r="R53" s="26"/>
      <c r="S53" s="26"/>
    </row>
    <row r="54" spans="2:12" ht="12.75">
      <c r="B54" t="s">
        <v>69</v>
      </c>
      <c r="L54" t="s">
        <v>70</v>
      </c>
    </row>
    <row r="56" spans="2:12" ht="12.75">
      <c r="B56" t="s">
        <v>113</v>
      </c>
      <c r="L56" t="s">
        <v>68</v>
      </c>
    </row>
  </sheetData>
  <mergeCells count="100">
    <mergeCell ref="C35:K35"/>
    <mergeCell ref="O35:S35"/>
    <mergeCell ref="C36:K36"/>
    <mergeCell ref="L36:N36"/>
    <mergeCell ref="O36:S36"/>
    <mergeCell ref="C33:K33"/>
    <mergeCell ref="L33:N33"/>
    <mergeCell ref="O33:S33"/>
    <mergeCell ref="C34:K34"/>
    <mergeCell ref="O34:S34"/>
    <mergeCell ref="C31:K31"/>
    <mergeCell ref="L31:N31"/>
    <mergeCell ref="O31:S31"/>
    <mergeCell ref="C32:K32"/>
    <mergeCell ref="L32:N32"/>
    <mergeCell ref="O32:S32"/>
    <mergeCell ref="C40:K40"/>
    <mergeCell ref="L40:N40"/>
    <mergeCell ref="O40:S40"/>
    <mergeCell ref="B27:S27"/>
    <mergeCell ref="C29:K29"/>
    <mergeCell ref="L29:N29"/>
    <mergeCell ref="O29:S29"/>
    <mergeCell ref="C30:K30"/>
    <mergeCell ref="L30:N30"/>
    <mergeCell ref="O30:S30"/>
    <mergeCell ref="C16:G16"/>
    <mergeCell ref="H16:I16"/>
    <mergeCell ref="J16:L16"/>
    <mergeCell ref="M16:O16"/>
    <mergeCell ref="C17:G17"/>
    <mergeCell ref="H17:I17"/>
    <mergeCell ref="P17:S17"/>
    <mergeCell ref="C41:K41"/>
    <mergeCell ref="M24:O24"/>
    <mergeCell ref="H23:I23"/>
    <mergeCell ref="J22:L22"/>
    <mergeCell ref="J23:L23"/>
    <mergeCell ref="C24:G24"/>
    <mergeCell ref="C22:G22"/>
    <mergeCell ref="O50:S50"/>
    <mergeCell ref="C48:K48"/>
    <mergeCell ref="L48:N48"/>
    <mergeCell ref="O48:S48"/>
    <mergeCell ref="O49:S49"/>
    <mergeCell ref="O47:S47"/>
    <mergeCell ref="B45:S45"/>
    <mergeCell ref="C23:G23"/>
    <mergeCell ref="C18:G18"/>
    <mergeCell ref="H18:I18"/>
    <mergeCell ref="J18:L18"/>
    <mergeCell ref="B20:S20"/>
    <mergeCell ref="P23:S23"/>
    <mergeCell ref="C47:K47"/>
    <mergeCell ref="L47:N47"/>
    <mergeCell ref="C15:G15"/>
    <mergeCell ref="H15:I15"/>
    <mergeCell ref="J15:L15"/>
    <mergeCell ref="M15:O15"/>
    <mergeCell ref="B52:H52"/>
    <mergeCell ref="I52:K52"/>
    <mergeCell ref="C49:K49"/>
    <mergeCell ref="L49:N49"/>
    <mergeCell ref="C50:K50"/>
    <mergeCell ref="L50:N50"/>
    <mergeCell ref="C43:K43"/>
    <mergeCell ref="L43:N43"/>
    <mergeCell ref="P24:S24"/>
    <mergeCell ref="H24:I24"/>
    <mergeCell ref="J24:L24"/>
    <mergeCell ref="C42:K42"/>
    <mergeCell ref="L42:N42"/>
    <mergeCell ref="O42:S42"/>
    <mergeCell ref="B38:S38"/>
    <mergeCell ref="C25:G25"/>
    <mergeCell ref="P18:S18"/>
    <mergeCell ref="P16:S16"/>
    <mergeCell ref="M18:O18"/>
    <mergeCell ref="O43:S43"/>
    <mergeCell ref="L41:N41"/>
    <mergeCell ref="O41:S41"/>
    <mergeCell ref="P25:S25"/>
    <mergeCell ref="C14:G14"/>
    <mergeCell ref="H14:I14"/>
    <mergeCell ref="J14:L14"/>
    <mergeCell ref="M14:O14"/>
    <mergeCell ref="B12:S12"/>
    <mergeCell ref="H25:I25"/>
    <mergeCell ref="J25:L25"/>
    <mergeCell ref="M25:O25"/>
    <mergeCell ref="M22:O22"/>
    <mergeCell ref="H22:I22"/>
    <mergeCell ref="M23:O23"/>
    <mergeCell ref="P22:S22"/>
    <mergeCell ref="P14:S14"/>
    <mergeCell ref="P15:S15"/>
    <mergeCell ref="M1:S1"/>
    <mergeCell ref="M2:S2"/>
    <mergeCell ref="B7:S7"/>
    <mergeCell ref="B8:S8"/>
  </mergeCells>
  <printOptions/>
  <pageMargins left="0.5905511811023623" right="0" top="0.1968503937007874" bottom="0.1968503937007874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Рунянского муниц рай (МЦБ)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QNX</dc:creator>
  <cp:keywords/>
  <dc:description/>
  <cp:lastModifiedBy>Горина </cp:lastModifiedBy>
  <cp:lastPrinted>2015-12-30T12:14:36Z</cp:lastPrinted>
  <dcterms:created xsi:type="dcterms:W3CDTF">2011-11-10T05:26:38Z</dcterms:created>
  <dcterms:modified xsi:type="dcterms:W3CDTF">2015-12-30T12:15:20Z</dcterms:modified>
  <cp:category/>
  <cp:version/>
  <cp:contentType/>
  <cp:contentStatus/>
</cp:coreProperties>
</file>